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L:\BEATRICE\FLUSSI DI CASSA\2026\DETERMINE 2026\2° trimestre\"/>
    </mc:Choice>
  </mc:AlternateContent>
  <xr:revisionPtr revIDLastSave="0" documentId="8_{AE983A3F-9CE0-479E-AF70-D8F8DE7788BF}" xr6:coauthVersionLast="47" xr6:coauthVersionMax="47" xr10:uidLastSave="{00000000-0000-0000-0000-000000000000}"/>
  <bookViews>
    <workbookView xWindow="-15" yWindow="1440" windowWidth="26805" windowHeight="14115" activeTab="1" xr2:uid="{00000000-000D-0000-FFFF-FFFF00000000}"/>
  </bookViews>
  <sheets>
    <sheet name="Modello Piano flussi cassa" sheetId="4" r:id="rId1"/>
    <sheet name="ModelloPianoFlussiCassa_PEG" sheetId="6" r:id="rId2"/>
  </sheets>
  <definedNames>
    <definedName name="_xlnm.Print_Area" localSheetId="0">'Modello Piano flussi cassa'!$A$1:$J$112</definedName>
    <definedName name="_xlnm.Print_Area" localSheetId="1">ModelloPianoFlussiCassa_PEG!$A$1:$N$468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58" i="6" l="1"/>
  <c r="K458" i="6"/>
  <c r="I458" i="6"/>
  <c r="I460" i="6" s="1"/>
  <c r="I463" i="6" s="1"/>
  <c r="G458" i="6"/>
  <c r="G460" i="6" s="1"/>
  <c r="N453" i="6"/>
  <c r="L453" i="6"/>
  <c r="J453" i="6"/>
  <c r="H453" i="6"/>
  <c r="N445" i="6"/>
  <c r="N458" i="6" s="1"/>
  <c r="L445" i="6"/>
  <c r="L458" i="6" s="1"/>
  <c r="J445" i="6"/>
  <c r="J458" i="6" s="1"/>
  <c r="J460" i="6" s="1"/>
  <c r="H445" i="6"/>
  <c r="H458" i="6" s="1"/>
  <c r="H460" i="6" s="1"/>
  <c r="N444" i="6"/>
  <c r="M444" i="6"/>
  <c r="L444" i="6"/>
  <c r="K444" i="6"/>
  <c r="J444" i="6"/>
  <c r="I444" i="6"/>
  <c r="H444" i="6"/>
  <c r="G444" i="6"/>
  <c r="N442" i="6"/>
  <c r="M442" i="6"/>
  <c r="L442" i="6"/>
  <c r="K442" i="6"/>
  <c r="K460" i="6" s="1"/>
  <c r="I442" i="6"/>
  <c r="H442" i="6"/>
  <c r="G442" i="6"/>
  <c r="N435" i="6"/>
  <c r="L435" i="6"/>
  <c r="J435" i="6"/>
  <c r="J442" i="6" s="1"/>
  <c r="H435" i="6"/>
  <c r="N432" i="6"/>
  <c r="M432" i="6"/>
  <c r="M460" i="6" s="1"/>
  <c r="L432" i="6"/>
  <c r="K432" i="6"/>
  <c r="J432" i="6"/>
  <c r="I432" i="6"/>
  <c r="H432" i="6"/>
  <c r="G432" i="6"/>
  <c r="M427" i="6"/>
  <c r="L427" i="6"/>
  <c r="K427" i="6"/>
  <c r="I427" i="6"/>
  <c r="H427" i="6"/>
  <c r="G427" i="6"/>
  <c r="N420" i="6"/>
  <c r="L420" i="6"/>
  <c r="J420" i="6"/>
  <c r="J427" i="6" s="1"/>
  <c r="H420" i="6"/>
  <c r="N416" i="6"/>
  <c r="L416" i="6"/>
  <c r="J416" i="6"/>
  <c r="H416" i="6"/>
  <c r="N392" i="6"/>
  <c r="N427" i="6" s="1"/>
  <c r="L392" i="6"/>
  <c r="J392" i="6"/>
  <c r="H392" i="6"/>
  <c r="M390" i="6"/>
  <c r="K390" i="6"/>
  <c r="I390" i="6"/>
  <c r="H390" i="6"/>
  <c r="G390" i="6"/>
  <c r="N367" i="6"/>
  <c r="L367" i="6"/>
  <c r="J367" i="6"/>
  <c r="H367" i="6"/>
  <c r="N362" i="6"/>
  <c r="N390" i="6" s="1"/>
  <c r="L362" i="6"/>
  <c r="J362" i="6"/>
  <c r="J390" i="6" s="1"/>
  <c r="H362" i="6"/>
  <c r="N356" i="6"/>
  <c r="L356" i="6"/>
  <c r="J356" i="6"/>
  <c r="H356" i="6"/>
  <c r="N330" i="6"/>
  <c r="L330" i="6"/>
  <c r="J330" i="6"/>
  <c r="H330" i="6"/>
  <c r="N214" i="6"/>
  <c r="L214" i="6"/>
  <c r="L390" i="6" s="1"/>
  <c r="J214" i="6"/>
  <c r="H214" i="6"/>
  <c r="N195" i="6"/>
  <c r="L195" i="6"/>
  <c r="J195" i="6"/>
  <c r="H195" i="6"/>
  <c r="N156" i="6"/>
  <c r="L156" i="6"/>
  <c r="J156" i="6"/>
  <c r="H156" i="6"/>
  <c r="N151" i="6"/>
  <c r="N464" i="6" s="1"/>
  <c r="L151" i="6"/>
  <c r="L464" i="6" s="1"/>
  <c r="J151" i="6"/>
  <c r="J464" i="6" s="1"/>
  <c r="H151" i="6"/>
  <c r="H464" i="6" s="1"/>
  <c r="I150" i="6"/>
  <c r="I148" i="6"/>
  <c r="G148" i="6"/>
  <c r="G150" i="6" s="1"/>
  <c r="G463" i="6" s="1"/>
  <c r="N146" i="6"/>
  <c r="M146" i="6"/>
  <c r="K146" i="6"/>
  <c r="I146" i="6"/>
  <c r="H146" i="6"/>
  <c r="G146" i="6"/>
  <c r="N141" i="6"/>
  <c r="L141" i="6"/>
  <c r="L146" i="6" s="1"/>
  <c r="J141" i="6"/>
  <c r="J146" i="6" s="1"/>
  <c r="H141" i="6"/>
  <c r="N133" i="6"/>
  <c r="L133" i="6"/>
  <c r="J133" i="6"/>
  <c r="H133" i="6"/>
  <c r="N132" i="6"/>
  <c r="M132" i="6"/>
  <c r="M148" i="6" s="1"/>
  <c r="M150" i="6" s="1"/>
  <c r="M463" i="6" s="1"/>
  <c r="L132" i="6"/>
  <c r="K132" i="6"/>
  <c r="K148" i="6" s="1"/>
  <c r="K150" i="6" s="1"/>
  <c r="K463" i="6" s="1"/>
  <c r="J132" i="6"/>
  <c r="I132" i="6"/>
  <c r="G132" i="6"/>
  <c r="N128" i="6"/>
  <c r="L128" i="6"/>
  <c r="J128" i="6"/>
  <c r="H128" i="6"/>
  <c r="H132" i="6" s="1"/>
  <c r="N125" i="6"/>
  <c r="M125" i="6"/>
  <c r="L125" i="6"/>
  <c r="K125" i="6"/>
  <c r="J125" i="6"/>
  <c r="I125" i="6"/>
  <c r="H125" i="6"/>
  <c r="G125" i="6"/>
  <c r="M120" i="6"/>
  <c r="K120" i="6"/>
  <c r="I120" i="6"/>
  <c r="G120" i="6"/>
  <c r="N115" i="6"/>
  <c r="L115" i="6"/>
  <c r="J115" i="6"/>
  <c r="H115" i="6"/>
  <c r="H120" i="6" s="1"/>
  <c r="N112" i="6"/>
  <c r="N120" i="6" s="1"/>
  <c r="L112" i="6"/>
  <c r="L120" i="6" s="1"/>
  <c r="J112" i="6"/>
  <c r="J120" i="6" s="1"/>
  <c r="H112" i="6"/>
  <c r="N104" i="6"/>
  <c r="L104" i="6"/>
  <c r="J104" i="6"/>
  <c r="H104" i="6"/>
  <c r="M102" i="6"/>
  <c r="K102" i="6"/>
  <c r="I102" i="6"/>
  <c r="G102" i="6"/>
  <c r="N86" i="6"/>
  <c r="L86" i="6"/>
  <c r="J86" i="6"/>
  <c r="H86" i="6"/>
  <c r="H102" i="6" s="1"/>
  <c r="N75" i="6"/>
  <c r="N102" i="6" s="1"/>
  <c r="L75" i="6"/>
  <c r="L102" i="6" s="1"/>
  <c r="J75" i="6"/>
  <c r="J102" i="6" s="1"/>
  <c r="H75" i="6"/>
  <c r="N56" i="6"/>
  <c r="L56" i="6"/>
  <c r="J56" i="6"/>
  <c r="H56" i="6"/>
  <c r="N55" i="6"/>
  <c r="M55" i="6"/>
  <c r="L55" i="6"/>
  <c r="K55" i="6"/>
  <c r="J55" i="6"/>
  <c r="I55" i="6"/>
  <c r="G55" i="6"/>
  <c r="N31" i="6"/>
  <c r="L31" i="6"/>
  <c r="J31" i="6"/>
  <c r="H31" i="6"/>
  <c r="H55" i="6" s="1"/>
  <c r="N30" i="6"/>
  <c r="M30" i="6"/>
  <c r="L30" i="6"/>
  <c r="K30" i="6"/>
  <c r="I30" i="6"/>
  <c r="G30" i="6"/>
  <c r="N17" i="6"/>
  <c r="L17" i="6"/>
  <c r="J17" i="6"/>
  <c r="J30" i="6" s="1"/>
  <c r="H17" i="6"/>
  <c r="H30" i="6" s="1"/>
  <c r="H108" i="4"/>
  <c r="F108" i="4"/>
  <c r="J102" i="4"/>
  <c r="I102" i="4"/>
  <c r="I104" i="4" s="1"/>
  <c r="H102" i="4"/>
  <c r="G102" i="4"/>
  <c r="F102" i="4"/>
  <c r="E102" i="4"/>
  <c r="E104" i="4" s="1"/>
  <c r="D102" i="4"/>
  <c r="D104" i="4" s="1"/>
  <c r="C102" i="4"/>
  <c r="C104" i="4" s="1"/>
  <c r="J98" i="4"/>
  <c r="I98" i="4"/>
  <c r="H98" i="4"/>
  <c r="G98" i="4"/>
  <c r="F98" i="4"/>
  <c r="E98" i="4"/>
  <c r="D98" i="4"/>
  <c r="C98" i="4"/>
  <c r="J92" i="4"/>
  <c r="J104" i="4" s="1"/>
  <c r="I92" i="4"/>
  <c r="H92" i="4"/>
  <c r="G92" i="4"/>
  <c r="F92" i="4"/>
  <c r="E92" i="4"/>
  <c r="D92" i="4"/>
  <c r="C92" i="4"/>
  <c r="J87" i="4"/>
  <c r="I87" i="4"/>
  <c r="H87" i="4"/>
  <c r="H104" i="4" s="1"/>
  <c r="G87" i="4"/>
  <c r="F87" i="4"/>
  <c r="E87" i="4"/>
  <c r="D87" i="4"/>
  <c r="C87" i="4"/>
  <c r="J81" i="4"/>
  <c r="I81" i="4"/>
  <c r="H81" i="4"/>
  <c r="G81" i="4"/>
  <c r="G104" i="4" s="1"/>
  <c r="F81" i="4"/>
  <c r="F104" i="4" s="1"/>
  <c r="E81" i="4"/>
  <c r="D81" i="4"/>
  <c r="C81" i="4"/>
  <c r="J66" i="4"/>
  <c r="J108" i="4" s="1"/>
  <c r="H66" i="4"/>
  <c r="F66" i="4"/>
  <c r="D66" i="4"/>
  <c r="D108" i="4" s="1"/>
  <c r="J61" i="4"/>
  <c r="I61" i="4"/>
  <c r="H61" i="4"/>
  <c r="G61" i="4"/>
  <c r="F61" i="4"/>
  <c r="E61" i="4"/>
  <c r="E63" i="4" s="1"/>
  <c r="E65" i="4" s="1"/>
  <c r="E107" i="4" s="1"/>
  <c r="D61" i="4"/>
  <c r="D63" i="4" s="1"/>
  <c r="D65" i="4" s="1"/>
  <c r="D107" i="4" s="1"/>
  <c r="D109" i="4" s="1"/>
  <c r="C61" i="4"/>
  <c r="C63" i="4" s="1"/>
  <c r="C65" i="4" s="1"/>
  <c r="C107" i="4" s="1"/>
  <c r="J58" i="4"/>
  <c r="I58" i="4"/>
  <c r="H58" i="4"/>
  <c r="G58" i="4"/>
  <c r="F58" i="4"/>
  <c r="E58" i="4"/>
  <c r="D58" i="4"/>
  <c r="C58" i="4"/>
  <c r="J53" i="4"/>
  <c r="I53" i="4"/>
  <c r="H53" i="4"/>
  <c r="G53" i="4"/>
  <c r="F53" i="4"/>
  <c r="E53" i="4"/>
  <c r="D53" i="4"/>
  <c r="C53" i="4"/>
  <c r="J48" i="4"/>
  <c r="I48" i="4"/>
  <c r="I63" i="4" s="1"/>
  <c r="I65" i="4" s="1"/>
  <c r="I107" i="4" s="1"/>
  <c r="H48" i="4"/>
  <c r="H63" i="4" s="1"/>
  <c r="H65" i="4" s="1"/>
  <c r="H107" i="4" s="1"/>
  <c r="H109" i="4" s="1"/>
  <c r="G48" i="4"/>
  <c r="F48" i="4"/>
  <c r="E48" i="4"/>
  <c r="D48" i="4"/>
  <c r="C48" i="4"/>
  <c r="J42" i="4"/>
  <c r="I42" i="4"/>
  <c r="H42" i="4"/>
  <c r="G42" i="4"/>
  <c r="F42" i="4"/>
  <c r="F63" i="4" s="1"/>
  <c r="F65" i="4" s="1"/>
  <c r="F107" i="4" s="1"/>
  <c r="F109" i="4" s="1"/>
  <c r="E42" i="4"/>
  <c r="D42" i="4"/>
  <c r="C42" i="4"/>
  <c r="J36" i="4"/>
  <c r="I36" i="4"/>
  <c r="H36" i="4"/>
  <c r="G36" i="4"/>
  <c r="F36" i="4"/>
  <c r="E36" i="4"/>
  <c r="D36" i="4"/>
  <c r="C36" i="4"/>
  <c r="J18" i="4"/>
  <c r="J17" i="4" s="1"/>
  <c r="J32" i="4" s="1"/>
  <c r="I18" i="4"/>
  <c r="H18" i="4"/>
  <c r="G18" i="4"/>
  <c r="F18" i="4"/>
  <c r="F17" i="4" s="1"/>
  <c r="F32" i="4" s="1"/>
  <c r="E18" i="4"/>
  <c r="E17" i="4" s="1"/>
  <c r="E32" i="4" s="1"/>
  <c r="D18" i="4"/>
  <c r="D17" i="4" s="1"/>
  <c r="D32" i="4" s="1"/>
  <c r="C18" i="4"/>
  <c r="C17" i="4" s="1"/>
  <c r="C32" i="4" s="1"/>
  <c r="I17" i="4"/>
  <c r="I32" i="4" s="1"/>
  <c r="H17" i="4"/>
  <c r="H32" i="4" s="1"/>
  <c r="G17" i="4"/>
  <c r="G32" i="4" s="1"/>
  <c r="J63" i="4" l="1"/>
  <c r="J65" i="4" s="1"/>
  <c r="J107" i="4" s="1"/>
  <c r="J109" i="4" s="1"/>
  <c r="L148" i="6"/>
  <c r="L150" i="6" s="1"/>
  <c r="N148" i="6"/>
  <c r="N150" i="6" s="1"/>
  <c r="N460" i="6"/>
  <c r="H148" i="6"/>
  <c r="H150" i="6" s="1"/>
  <c r="H463" i="6" s="1"/>
  <c r="H465" i="6" s="1"/>
  <c r="L460" i="6"/>
  <c r="J148" i="6"/>
  <c r="J150" i="6" s="1"/>
  <c r="J463" i="6" s="1"/>
  <c r="J465" i="6" s="1"/>
  <c r="G63" i="4"/>
  <c r="G65" i="4" s="1"/>
  <c r="G107" i="4" s="1"/>
  <c r="L463" i="6" l="1"/>
  <c r="L465" i="6" s="1"/>
  <c r="N463" i="6"/>
  <c r="N465" i="6" s="1"/>
</calcChain>
</file>

<file path=xl/sharedStrings.xml><?xml version="1.0" encoding="utf-8"?>
<sst xmlns="http://schemas.openxmlformats.org/spreadsheetml/2006/main" count="1877" uniqueCount="801">
  <si>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</si>
  <si>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</si>
  <si>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</si>
  <si>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</si>
  <si>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</si>
  <si>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</si>
  <si>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</si>
  <si>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</si>
  <si>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</si>
  <si>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</si>
  <si>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</si>
  <si>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</si>
  <si>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</si>
  <si>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</si>
  <si>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</si>
  <si>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</si>
  <si>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</si>
  <si>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</si>
  <si>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</si>
  <si>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</si>
  <si>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</si>
  <si>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</si>
  <si>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</si>
  <si>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</si>
  <si>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</si>
  <si>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</si>
  <si>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</si>
  <si>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</si>
  <si>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</si>
  <si>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</si>
  <si>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</si>
  <si>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</si>
  <si>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</si>
  <si>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</si>
  <si>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</si>
  <si>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</si>
  <si>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</si>
  <si>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</si>
  <si>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</si>
  <si>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</si>
  <si>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</si>
  <si>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</si>
  <si>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</si>
  <si>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</si>
  <si>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</si>
  <si>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</si>
  <si>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</si>
  <si>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</si>
  <si>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</si>
  <si>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</si>
  <si>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</si>
  <si>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</si>
  <si>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</si>
  <si>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</si>
  <si>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</si>
  <si>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</si>
  <si>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</si>
  <si>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</si>
  <si>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</si>
  <si>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</si>
  <si>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</si>
  <si>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</si>
  <si>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</si>
  <si>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</si>
  <si>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</si>
  <si>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</si>
  <si>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</si>
  <si>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</si>
  <si>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</si>
  <si>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</si>
  <si>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</si>
  <si>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</si>
  <si>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</si>
  <si>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</si>
  <si>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</si>
  <si>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</si>
  <si>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</si>
  <si>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</si>
  <si>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</si>
  <si>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</si>
  <si>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</si>
  <si>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</si>
  <si>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</si>
  <si>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</si>
  <si>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</si>
  <si>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</si>
  <si>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</si>
  <si>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</si>
  <si>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</si>
  <si>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</si>
  <si>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</si>
  <si>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</si>
  <si>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</si>
  <si>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</si>
  <si>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</si>
  <si>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</si>
  <si>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</si>
  <si>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</si>
  <si>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</si>
  <si>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</si>
  <si>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</si>
  <si>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</si>
  <si>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</si>
  <si>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</si>
  <si>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</si>
  <si>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</si>
  <si>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</si>
  <si>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</si>
  <si>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</si>
  <si>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</si>
  <si>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</si>
  <si>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</si>
  <si>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</si>
  <si>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</si>
  <si>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</si>
  <si>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</si>
  <si>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</si>
  <si>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</si>
  <si>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</si>
  <si>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</si>
  <si>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</si>
  <si>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</si>
  <si>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</si>
  <si>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</si>
  <si>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</si>
  <si>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</si>
  <si>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</si>
  <si>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</si>
  <si>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</si>
  <si>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FONDO DI CASSA ALLA FINE DEL TRIMESTRE</t>
  </si>
  <si>
    <t>Codice SIOPE</t>
  </si>
  <si>
    <t xml:space="preserve">Descrizione </t>
  </si>
  <si>
    <t>TOTALE PAGAMENTI</t>
  </si>
  <si>
    <t>TOTALE RISORSE DISPONIBILI</t>
  </si>
  <si>
    <t>RICORSO ANTICIPAZIONI DELL'ISTITUTOTESORIERE</t>
  </si>
  <si>
    <t>Totale titolo 2 - Trasferimenti correnti</t>
  </si>
  <si>
    <t>Totale titolo 1 - Entrate correnti di natura tributaria, contributiva e perequativa</t>
  </si>
  <si>
    <t>U.0.00.00.99.999</t>
  </si>
  <si>
    <t xml:space="preserve">FONDO DI CASSA ALL'INIZIO DELL'ANNO </t>
  </si>
  <si>
    <t>E.1.01.01.51.000</t>
  </si>
  <si>
    <t>Addizionale comunale IRPEF</t>
  </si>
  <si>
    <t>E.1.01.01.16.000</t>
  </si>
  <si>
    <t>E.1.01.01.06.000</t>
  </si>
  <si>
    <t>Dati SIOPE N-2</t>
  </si>
  <si>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</si>
  <si>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</si>
  <si>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</si>
  <si>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</si>
  <si>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</si>
  <si>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</si>
  <si>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</si>
  <si>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</si>
  <si>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</si>
  <si>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</si>
  <si>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Imposta municipale propria</t>
  </si>
  <si>
    <t xml:space="preserve">TOTALE RISCOSSIONI (al netto anticipazione del tesoriere) </t>
  </si>
  <si>
    <r>
      <t xml:space="preserve">Previsioni di cassa </t>
    </r>
    <r>
      <rPr>
        <b/>
        <i/>
        <vertAlign val="superscript"/>
        <sz val="11"/>
        <rFont val="Calibri"/>
        <family val="2"/>
      </rPr>
      <t>(1)</t>
    </r>
  </si>
  <si>
    <r>
      <t xml:space="preserve">di cui  con vincolo di cassa </t>
    </r>
    <r>
      <rPr>
        <i/>
        <sz val="11"/>
        <color rgb="FF000000"/>
        <rFont val="Calibri"/>
        <family val="2"/>
      </rPr>
      <t>(solo per gli enti locali)</t>
    </r>
  </si>
  <si>
    <r>
      <t xml:space="preserve">Tributi destinati al finanziamento della sanità </t>
    </r>
    <r>
      <rPr>
        <i/>
        <sz val="11"/>
        <rFont val="Calibri"/>
        <family val="2"/>
      </rPr>
      <t>(solo per le regioni)</t>
    </r>
  </si>
  <si>
    <r>
      <t xml:space="preserve">Tributi devoluti e regolati alle autonomie speciali </t>
    </r>
    <r>
      <rPr>
        <i/>
        <sz val="11"/>
        <rFont val="Calibri"/>
        <family val="2"/>
      </rPr>
      <t>(solo per le regioni)</t>
    </r>
  </si>
  <si>
    <r>
      <t>di cui riscossioni con vincolo di cassa</t>
    </r>
    <r>
      <rPr>
        <b/>
        <i/>
        <sz val="11"/>
        <color rgb="FF000000"/>
        <rFont val="Calibri"/>
        <family val="2"/>
      </rPr>
      <t xml:space="preserve"> (solo per gli enti locali)</t>
    </r>
  </si>
  <si>
    <r>
      <t xml:space="preserve">di cui  con vincolo di cassa </t>
    </r>
    <r>
      <rPr>
        <b/>
        <i/>
        <sz val="11"/>
        <color rgb="FF000000"/>
        <rFont val="Calibri"/>
        <family val="2"/>
      </rPr>
      <t>(solo per gli enti locali)</t>
    </r>
  </si>
  <si>
    <r>
      <t xml:space="preserve">di cui pagamenti  con vincolo di cassa </t>
    </r>
    <r>
      <rPr>
        <b/>
        <i/>
        <sz val="11"/>
        <color rgb="FF000000"/>
        <rFont val="Calibri"/>
        <family val="2"/>
      </rPr>
      <t>(solo per gli enti locali)</t>
    </r>
  </si>
  <si>
    <r>
      <t xml:space="preserve">di cui con vincolo di cassa </t>
    </r>
    <r>
      <rPr>
        <b/>
        <i/>
        <sz val="11"/>
        <color rgb="FF000000"/>
        <rFont val="Calibri"/>
        <family val="2"/>
      </rPr>
      <t>(solo per gli enti locali)</t>
    </r>
  </si>
  <si>
    <r>
      <t>Il Piano annuale dei flussi di cassa è adottato</t>
    </r>
    <r>
      <rPr>
        <sz val="10"/>
        <color rgb="FFFF0000"/>
        <rFont val="Calibri"/>
        <family val="2"/>
      </rPr>
      <t xml:space="preserve"> </t>
    </r>
    <r>
      <rPr>
        <sz val="10"/>
        <color rgb="FF000000"/>
        <rFont val="Calibri"/>
        <family val="2"/>
      </rPr>
      <t>anche dagli enti che non hanno ancora approvato il bilancio di previsione</t>
    </r>
    <r>
      <rPr>
        <sz val="10"/>
        <rFont val="Calibri"/>
        <family val="2"/>
      </rPr>
      <t>, in quanto l'assenza delle previsioni del bilancio di cassa rende</t>
    </r>
    <r>
      <rPr>
        <sz val="10"/>
        <color rgb="FF0070C0"/>
        <rFont val="Calibri"/>
        <family val="2"/>
      </rPr>
      <t xml:space="preserve"> </t>
    </r>
    <r>
      <rPr>
        <sz val="10"/>
        <rFont val="Calibri"/>
        <family val="2"/>
      </rPr>
      <t xml:space="preserve">ancora più </t>
    </r>
    <r>
      <rPr>
        <sz val="10"/>
        <color rgb="FF000000"/>
        <rFont val="Calibri"/>
        <family val="2"/>
      </rPr>
      <t>necessarie le previsioni del piano annuale dei flussi di cassa.</t>
    </r>
  </si>
  <si>
    <r>
      <t>A seguito dell'adozione (</t>
    </r>
    <r>
      <rPr>
        <vertAlign val="superscript"/>
        <sz val="10"/>
        <rFont val="Calibri"/>
        <family val="2"/>
      </rPr>
      <t>(3</t>
    </r>
    <r>
      <rPr>
        <sz val="10"/>
        <rFont val="Calibri"/>
        <family val="2"/>
      </rPr>
      <t>), il Piano annuale dei flussi di cassa è trasmesso all'organo di revisione per la verifica prevista dall'art. 6, comma 2, del DL 155 del 2024.</t>
    </r>
  </si>
  <si>
    <r>
      <t xml:space="preserve">La classificazione delle entrate e delle spese del Piano dei flussi di cassa prevista nel modello, definita sulla base dei primi livelli della codifica SIOPE, </t>
    </r>
    <r>
      <rPr>
        <u/>
        <sz val="10"/>
        <color rgb="FF000000"/>
        <rFont val="Calibri"/>
        <family val="2"/>
      </rPr>
      <t xml:space="preserve">può </t>
    </r>
    <r>
      <rPr>
        <sz val="10"/>
        <color rgb="FF000000"/>
        <rFont val="Calibri"/>
        <family val="2"/>
      </rPr>
      <t>essere ulteriormente  articolata,  seguendo la codifica SIOPE.</t>
    </r>
  </si>
  <si>
    <t>(3)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</si>
  <si>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U.5.01.00.00.000</t>
  </si>
  <si>
    <t>Capitolo / Articolo</t>
  </si>
  <si>
    <t>Piano dei Conti Finanziario (Livello IV)</t>
  </si>
  <si>
    <t>Piano dei Conti Finanziario (Livello V)</t>
  </si>
  <si>
    <t>Tipo di Calcolo</t>
  </si>
  <si>
    <t>E.2.01.00.00.000</t>
  </si>
  <si>
    <r>
      <t xml:space="preserve">di cui pagamenti con vincolo di cassa </t>
    </r>
    <r>
      <rPr>
        <b/>
        <i/>
        <sz val="11"/>
        <color rgb="FF000000"/>
        <rFont val="Calibri"/>
        <family val="2"/>
      </rPr>
      <t>(solo per gli enti locali)</t>
    </r>
  </si>
  <si>
    <t>Chiusura Anticipazioni ricevute da istituto tesoriere/cassiere</t>
  </si>
  <si>
    <t>U.5.00.00.00.000</t>
  </si>
  <si>
    <t>Primo trimestre 2026
 (dati cumulati dal 1/1 al 31/3)</t>
  </si>
  <si>
    <t>Dati a tutto il secondo trimestre 2026
 (dati cumulati dal 1/1 al 30/6)</t>
  </si>
  <si>
    <t>Dati a tutto il terzo trimestre 2026
 dati cumulati dal 1/1 al 30/9)</t>
  </si>
  <si>
    <t>Dati a tutto il quarto trimestre 2026
 (dati cumulati dal 1/1 al 31/12)</t>
  </si>
  <si>
    <t>Incassi effettivi (1)</t>
  </si>
  <si>
    <t>Pagamenti effettivi (1)</t>
  </si>
  <si>
    <t>Tassa smaltimento rifiuti solidi urbani</t>
  </si>
  <si>
    <t>E.1.01.01.76.000</t>
  </si>
  <si>
    <t>Tributo per i servizi indivisibili (TASI)</t>
  </si>
  <si>
    <t>E.1.01.01.99.000</t>
  </si>
  <si>
    <t>Altre imposte, tasse e proventi assimilati n.a.c.</t>
  </si>
  <si>
    <t>E.1.01.01.08.000</t>
  </si>
  <si>
    <t>Imposta comunale sugli immobili (ICI)</t>
  </si>
  <si>
    <t>E.1.01.01.53.000</t>
  </si>
  <si>
    <t>Imposta comunale sulla pubblicità e diritto sulle pubbliche affissioni</t>
  </si>
  <si>
    <t/>
  </si>
  <si>
    <t>Altro...</t>
  </si>
  <si>
    <t>1.0101 - 11/11/1 - TASI - ACCERTAMENTI</t>
  </si>
  <si>
    <t>E.1.01.01.76.000 - Tributo per i servizi indivisibili (TASI)</t>
  </si>
  <si>
    <t>E.1.01.01.76.002 - Tributo per i servizi indivisibili (TASI) riscosso a seguito di attività di verifica e controllo</t>
  </si>
  <si>
    <t>Manuale</t>
  </si>
  <si>
    <t>1.0101 - 12/12/2 - IMU PARTITE ARRETRATE</t>
  </si>
  <si>
    <t>E.1.01.01.08.000 - Imposta comunale sugli immobili (ICI)</t>
  </si>
  <si>
    <t>E.1.01.01.08.002 - Imposta comunale sugli immobili (ICI) riscossa a seguito di attività di verifica e controllo</t>
  </si>
  <si>
    <t>1.0101 - 13/12/7 - IMU - ACCERTAMENTI</t>
  </si>
  <si>
    <t>E.1.01.01.06.000 - Imposta municipale propria</t>
  </si>
  <si>
    <t>E.1.01.01.06.002 - Imposte municipale propria riscosse a seguito di attività di verifica e controllo</t>
  </si>
  <si>
    <t>1.0101 - 13/12/8 - IMU - ORDINARIA</t>
  </si>
  <si>
    <t>E.1.01.01.06.001 - Imposta municipale propria riscossa a seguito dell'attività ordinaria di gestione</t>
  </si>
  <si>
    <t>1.0101 - 15/11/99 - CANONE UNICO PATRIMONIALE (IMPOSTA DI PUBBLICITA')</t>
  </si>
  <si>
    <t>E.1.01.01.53.000 - Imposta comunale sulla pubblicità e diritto sulle pubbliche affissioni</t>
  </si>
  <si>
    <t>E.1.01.01.53.001 - Imposta comunale sulla pubblicità e diritto sulle pubbliche affissioni riscossa a seguito dell'attività ordinaria di gestione</t>
  </si>
  <si>
    <t>1.0101 - 49/49/99 - SERVIZIO TARI - PROVENTI VENDITA SACCHETTI RIFIUTI</t>
  </si>
  <si>
    <t>E.1.01.01.99.000 - Altre imposte, tasse e proventi assimilati n.a.c.</t>
  </si>
  <si>
    <t>E.1.01.01.99.001 - Altre imposte, tasse e proventi assimilati n.a.c. riscosse a seguito dell'attività ordinaria di gestione</t>
  </si>
  <si>
    <t>1.0101 - 52/53/1 - TARI - ORDINARIA</t>
  </si>
  <si>
    <t>E.1.01.01.51.000 - Tassa smaltimento rifiuti solidi urbani</t>
  </si>
  <si>
    <t>E.1.01.01.51.001 - Tassa smaltimento rifiuti solidi urbani riscossa a seguito dell'attività ordinaria di gestione</t>
  </si>
  <si>
    <t>1.0101 - 52/53/3 - TARI - ACCERTAMENTI</t>
  </si>
  <si>
    <t>E.1.01.01.51.002 - Tassa smaltimento rifiuti solidi urbani riscossa a seguito di attività di verifica e controllo</t>
  </si>
  <si>
    <t>1.0101 - 76/148/2 - SERVIZIO GESTIONE CONTRIBUTO DA GETTITO IRPEF CINQUE PER MILLE</t>
  </si>
  <si>
    <t>1.0101 - 80/80/99 - SERVIZIO DI ADDIZIONALE COMUNALE IRPEF</t>
  </si>
  <si>
    <t>E.1.01.01.16.000 - Addizionale comunale IRPEF</t>
  </si>
  <si>
    <t>E.1.01.01.16.001 - Addizionale comunale IRPEF riscossa a seguito dell'attività ordinaria di gestione</t>
  </si>
  <si>
    <t>1.0301 - 116/116/99 - FONDO SOLIDARIETA' COMUNALE</t>
  </si>
  <si>
    <t>E.1.03.01.01.000 - Fondi perequativi dallo Stato</t>
  </si>
  <si>
    <t>E.1.03.01.01.001 - Fondi perequativi dallo Stato</t>
  </si>
  <si>
    <t>2.0101 - 15/249/1 - CONTRIBUTO STATALE  PER CENSIMENTO GESTIONE  LAVORATORI</t>
  </si>
  <si>
    <t>E.2.01.01.01.000 - Trasferimenti correnti da Amministrazioni Centrali</t>
  </si>
  <si>
    <t>E.2.01.01.01.001 - Trasferimenti correnti da Ministeri</t>
  </si>
  <si>
    <t>2.0101 - 15/249/99 - CONTRIBUTO STATALE PER GESTIONE CENSIMENTO POPOLAZIONE</t>
  </si>
  <si>
    <t>2.0101 - 75/75/99 - CONTRIBUTO DELLO STATO INDENNITA' DI CARICA AMMINISTRATORI</t>
  </si>
  <si>
    <t>2.0101 - 76/149/99 - TRASFERIMENTI CORRENTI DELLO STATO PER ELEZIONI REFERENDUM - POLITICHE</t>
  </si>
  <si>
    <t>2.0101 - 77/77/99 - TRASFERIMENTI COMPENSATIVI MINORI INTROITI ADDIZIONALE COMUNALE ALL'IRPEF</t>
  </si>
  <si>
    <t>2.0101 - 79/79/98 - FONDO SPECIALE PER L'EQUITA' DEL LIVELLO DEI SERVIZI</t>
  </si>
  <si>
    <t>2.0101 - 79/79/99 - TRASFERIMENTI COMPENSATIVI DELLO STATO</t>
  </si>
  <si>
    <t>2.0101 - 89/89/99 - RIMBORSI DALLO STATO</t>
  </si>
  <si>
    <t>2.0101 - 90/90/99 - CONTRIBUTO DELLO STATO ASSISTENZA ALLE AUTONOMIE</t>
  </si>
  <si>
    <t>2.0101 - 91/91/99 - CONTRIBUTO DELLO STATO PER CENTRI ESTIVI</t>
  </si>
  <si>
    <t>2.0101 - 100/100/99 - CONTRIBUTO DELLO STATO ACQUISTO LIBRI PER BIBLIOTECA</t>
  </si>
  <si>
    <t>2.0101 - 101/101/99 - CONTRIBUTO ANSC SUBENTRO STATO CIVILE NAZIONALE</t>
  </si>
  <si>
    <t>Dodicesimi</t>
  </si>
  <si>
    <t>2.0101 - 121/121/99 - CONTRIBUTO REGIONALE - GRUPPO PROTEZIONE CIVILE</t>
  </si>
  <si>
    <t>E.2.01.01.02.000 - Trasferimenti correnti da Amministrazioni Locali</t>
  </si>
  <si>
    <t>E.2.01.01.02.001 - Trasferimenti correnti da Regioni e province autonome</t>
  </si>
  <si>
    <t>2.0101 - 124/124/99 - CONTRIBUTO DELLA REGIONE PER MANIFESTAZIONI</t>
  </si>
  <si>
    <t>2.0101 - 125/125/99 - CONTRIBUTO REGIONE PIEMONTE PER CANTIERI DI LAVORO</t>
  </si>
  <si>
    <t>2.0101 - 182/18/2 - SERVIZIO CONTRIBUTO BABY PARKING</t>
  </si>
  <si>
    <t>2.0101 - 240/240/5 - CONTRIBUTO PER GESTIONE SOSTEGNO ALLA LOCAZIONE  DA REGIONE</t>
  </si>
  <si>
    <t>E.2.01.01.02.999 - Trasferimenti correnti da altre Amministrazioni Locali n.a.c.</t>
  </si>
  <si>
    <t>2.0101 - 241/241/99 - COMUNE DI CARAMAGNA - QUOTA A CARICO TRASPORTO ESTATE RAGAZZI</t>
  </si>
  <si>
    <t>E.2.01.01.02.003 - Trasferimenti correnti da Comuni</t>
  </si>
  <si>
    <t>2.0101 - 257/257/99 - PROVINCIA DI CUNEO - INTERVENTI IN MATERIA DI DIRITTO ALLO STUDIO</t>
  </si>
  <si>
    <t>E.2.01.01.02.002 - Trasferimenti correnti da Province</t>
  </si>
  <si>
    <t>2.0101 - 258/258/99 - PROVINCIA DI CUNEO - TRASPORTO ALUNNO DISABILE SCUOLA SUPERIORE</t>
  </si>
  <si>
    <t>2.0101 - 260/249/5 - CONTRIBUTO STATALE  PER CENSIMENTO ISTAT SVOLTO DA RILEVATORE</t>
  </si>
  <si>
    <t>2.0101 - 260/250/2 - DIRITTI RILASCIO CIE - COMUNI EMITTORI</t>
  </si>
  <si>
    <t>2.0101 - 412/222/1 - TRASFERIMENTI CORRENTI STATALI DA RIVERSARE AL  COMUNE DI BRA PER  ASSISTENZA AI MINORI (spesa capitolo 2002/1)</t>
  </si>
  <si>
    <t>3.0100 - 260/260/1 - SERVIZIO GESTIONE DIRITTI SEGRETERIA UFFICIO TECNICO</t>
  </si>
  <si>
    <t>E.3.01.02.01.000 - Entrate dalla vendita di servizi</t>
  </si>
  <si>
    <t>E.3.01.02.01.032 - Proventi da diritti di segreteria e rogito</t>
  </si>
  <si>
    <t>3.0100 - 260/260/99 - DIRITTI DI SEGRETERIA SOGGETTI A RIPARTO</t>
  </si>
  <si>
    <t>3.0100 - 268/268/99 - SERVIZIO GESTIONE DIRITTI PER IL RILASCIO DELLE CARTE DI IDENTITA'</t>
  </si>
  <si>
    <t>E.3.01.02.01.033 - Proventi da rilascio documenti e diritti di cancelleria</t>
  </si>
  <si>
    <t>3.0100 - 286/286/99 - RIMBORSO PASTI INSEGNANTI DA PARTE STATO</t>
  </si>
  <si>
    <t>E.3.01.02.01.008 - Proventi da mense</t>
  </si>
  <si>
    <t>3.0100 - 288/288/99 - RETTE TRASPORTO SCOLASTICO</t>
  </si>
  <si>
    <t>E.3.01.02.01.016 - Proventi da trasporto scolastico</t>
  </si>
  <si>
    <t>3.0100 - 291/291/99 - PROVENTI PARCHEGGIO SOTTERRANEO P.ZZA SEYSSEL</t>
  </si>
  <si>
    <t xml:space="preserve"> - </t>
  </si>
  <si>
    <t>3.0100 - 292/292/99 - PROVENTI PARCHEGGIO ZONA BLU CENTRO PAESE</t>
  </si>
  <si>
    <t>3.0100 - 301/301/99 - MENSA SCOLASTICA - RECUPERO SOMME NON VERSATE DAGLI UTENTI</t>
  </si>
  <si>
    <t>3.0100 - 308/308/99 - SERVIZIO GESTIONE PROVENTI DAI SERVIZI CIMITERIALI</t>
  </si>
  <si>
    <t>E.3.01.02.01.999 - Proventi da servizi n.a.c.</t>
  </si>
  <si>
    <t>3.0100 - 315/315/99 - SERVIZIO RIMBORSI SPESE NOTIFICHE FATTE PER CONTO DI ALTRE AMMINISTRAZIONI</t>
  </si>
  <si>
    <t>3.0100 - 382/382/99 - SERVIZIO GESTIONE PROVENTI FITTI E CONCESSIONI DI IMMOBILI</t>
  </si>
  <si>
    <t>E.3.01.03.01.000 - Canoni e concessioni e diritti reali di godimento</t>
  </si>
  <si>
    <t>3.0100 - 383/383/1 - PROVENTI PER UTILIZZO CUCINA E STRUMENTAZIONE</t>
  </si>
  <si>
    <t>E.3.01.03.02.000 - Fitti, noleggi e locazioni</t>
  </si>
  <si>
    <t>E.3.01.03.02.003 - Noleggi e locazioni di beni mobili</t>
  </si>
  <si>
    <t>3.0100 - 386/386/99 - AFFITTO CASERMA DEI CARABINIERI</t>
  </si>
  <si>
    <t>E.3.01.03.02.002 - Locazioni di altri beni immobili</t>
  </si>
  <si>
    <t>Semestrale</t>
  </si>
  <si>
    <t>3.0100 - 392/392/99 - PROVENTI PER L'USO DELLE PALESTRE - CAMPI CALCIO</t>
  </si>
  <si>
    <t>E.3.01.03.01.003 - Proventi da concessioni su beni</t>
  </si>
  <si>
    <t>3.0100 - 393/393/99 - AFFITTO SALA GIUNTA PER CELEBRAZIONE MATRIMONI</t>
  </si>
  <si>
    <t>3.0100 - 457/304/99 - SERVIZIO GESTIONE RIMBORSI DEI COMUNI PER LIBRI DI TESTO</t>
  </si>
  <si>
    <t>3.0100 - 1001/1001/1 - CANONE UNICO PATRIMONIALE (OCCUPAZIONE SUOLO)</t>
  </si>
  <si>
    <t>E.3.01.03.01.002 - Canone occupazione spazi e aree pubbliche</t>
  </si>
  <si>
    <t>3.0100 - 1001/1001/99 - CANONE UNICO PATRIMONIALE</t>
  </si>
  <si>
    <t>Percentuale</t>
  </si>
  <si>
    <t>3.0200 - 252/252/1 - SERVIZIO GESTONE PROVENTI DA SANZIONI AMMINISTRATIVE - IMPRESE</t>
  </si>
  <si>
    <t>E.3.02.03.01.000 - Proventi da multe, ammende, sanzioni e oblazioni a carico delle imprese</t>
  </si>
  <si>
    <t>3.0200 - 252/252/99 - SERVIZIO GESTONE PROVENTI DA SANZIONI AMMINISTRATIVE - PRIVATI</t>
  </si>
  <si>
    <t>E.3.02.02.01.000 - Proventi da multe, ammende, sanzioni e oblazioni a carico delle famiglie</t>
  </si>
  <si>
    <t>3.0200 - 344/344/1 - SERVIZIO GESTIONE PROVENTI CDS - IMPRESE</t>
  </si>
  <si>
    <t>3.0200 - 344/344/99 - SERVIZIO GESTIONE PROVENTI CDS</t>
  </si>
  <si>
    <t>3.0200 - 345/345/99 - QUOTA A COPERTURA SPESE PIATTAFORMA SEND</t>
  </si>
  <si>
    <t>E.3.02.02.99.000 - Altre entrate derivanti dall'attività di controllo e repressione di irregolarità e illeciti delle famiglie n.a.c.</t>
  </si>
  <si>
    <t>E.3.02.02.99.001 - Altre entrate derivanti dall'attività di controllo e repressione di irregolarità e illeciti delle famiglie n.a.c.</t>
  </si>
  <si>
    <t>3.0200 - 346/346/99 - SERVIZIO GESTIONE PROVENTI SANZIONI DERIVANTI ECCESSO DI VELOCITA' - IMPRESE</t>
  </si>
  <si>
    <t>E.3.02.03.99.000 - Altre entrate derivanti dall'attività di controllo e repressione delle irregolarità e degli illeciti delle imprese n.a.c.</t>
  </si>
  <si>
    <t>E.3.02.03.99.001 - Altre entrate derivanti dall'attività di controllo e repressione delle irregolarità e degli illeciti delle imprese n.a.c.</t>
  </si>
  <si>
    <t>3.0300 - 422/422/99 - SERVIZIO GESTIONE INTERESSI SULLE GIACENZE DI CASSA BANCARI</t>
  </si>
  <si>
    <t>E.3.03.03.04.000 - Interessi attivi da depositi bancari o postali</t>
  </si>
  <si>
    <t>E.3.03.03.04.001 - Interessi attivi da depositi bancari o postali</t>
  </si>
  <si>
    <t>3.0400 - 300/885/99 - PROVENTI DERIVANTI DA  DIVIDENDI DA SOCIETA' PARTECIPATE</t>
  </si>
  <si>
    <t>E.3.04.02.03.000 - Entrate derivanti dalla distribuzione di dividendi da altre imprese</t>
  </si>
  <si>
    <t>E.3.04.02.03.002 - Entrate derivanti dalla distribuzione di dividendi da altre imprese partecipate non incluse in amministrazioni pubbliche</t>
  </si>
  <si>
    <t>3.0500 - 24/24/99 - IVA A CREDITO</t>
  </si>
  <si>
    <t>E.3.05.02.02.000 - Entrate per rimborsi di imposte</t>
  </si>
  <si>
    <t>E.3.05.02.02.002 - Entrate da rimborsi di IVA a credito</t>
  </si>
  <si>
    <t>3.0500 - 98/98/99 - RIMBORSO CONVENZIONE DI SEGRETERIA COMUNALE</t>
  </si>
  <si>
    <t>E.3.05.02.01.000 - Rimborsi ricevuti per spese di personale (comando, distacco, fuori ruolo, convenzioni, ecc…)</t>
  </si>
  <si>
    <t>E.3.05.02.01.001 - Rimborsi ricevuti per spese di personale (comando, distacco, fuori ruolo, convenzioni, ecc…)</t>
  </si>
  <si>
    <t>3.0500 - 201/505/99 - CONTRIBUTO G.S.E. PER IMPIANTO FOTOVOLTAICO + VENDITA ENERGIA</t>
  </si>
  <si>
    <t>E.3.05.99.99.000 - Altre entrate correnti n.a.c.</t>
  </si>
  <si>
    <t>E.3.05.99.99.999 - Altre entrate correnti n.a.c.</t>
  </si>
  <si>
    <t>3.0500 - 210/98/1 - QUOTA DIPENDENTI SOCIO ASSISTENZIALI ENTRATA DA CONSORIZIO INTESA</t>
  </si>
  <si>
    <t>3.0500 - 220/220/1 - FONDI INCENTIVANTI IL PERSONALE</t>
  </si>
  <si>
    <t>E.3.05.99.02.000 - Fondi incentivanti il personale (art. 113 del d.lgs. 50/2016)</t>
  </si>
  <si>
    <t>E.3.05.99.02.001 - Fondi incentivanti il personale (art. 113 del d.lgs. 50/2016)</t>
  </si>
  <si>
    <t>3.0500 - 280/280/1 - INIZIATIVE E SPONSORIZZAZIONE PER MANIFESTAZ.</t>
  </si>
  <si>
    <t>3.0500 - 300/300/99 - PROVENTI DERIVANTI DALL'USO DELLA SALA CONFERENZE E TEATRO COMUNALE</t>
  </si>
  <si>
    <t>3.0500 - 454/454/99 - PROVENTI RILASCIO FOTOCOPIE</t>
  </si>
  <si>
    <t>3.0500 - 455/289/99 - PROVENTI DERIVANTI DA ISTITUZIONE TASSA DI SOGGIORNO</t>
  </si>
  <si>
    <t>3.0500 - 455/455/99 - RECUPERI E RIMBORSI DIVERSI</t>
  </si>
  <si>
    <t>3.0500 - 455/460/99 - SERVIZIO  ENTRATE DERIVANTI DA GESTIONE   MANUTENZIONI  TERRITORIALI</t>
  </si>
  <si>
    <t>3.0500 - 455/470/1 - RIMBORSO INTERESSI MUTUO  ISTITUTO PER IL  CREDITO SPORTIVO</t>
  </si>
  <si>
    <t>E.3.05.02.03.000 - Entrate da rimborsi, recuperi e restituzioni di somme non dovute o incassate in eccesso</t>
  </si>
  <si>
    <t>3.0500 - 455/888/99 - RIMBORSI DA ASSICURAZIONI</t>
  </si>
  <si>
    <t>3.0500 - 465/465/99 - ACCORDO NEGOZIAZIONE URBANISTICA</t>
  </si>
  <si>
    <t>E.3.05.02.03.004 - Entrate da rimborsi, recuperi e restituzioni di somme non dovute o incassate in eccesso da Famiglie</t>
  </si>
  <si>
    <t>3.0500 - 504/504/99 - RIMBORSO SPESE DI PERSONALE PER LAVORO SVOLTO PRESSO ALTRO ENTE</t>
  </si>
  <si>
    <t>4.0200 - 490/490/99 - CONTRIBUTO REGIONE PER DISTACCAMENTO VIGILI DEL FUOCO VOLONTARI</t>
  </si>
  <si>
    <t>E.4.02.01.02.000 - Contributi agli investimenti da Amministrazioni Locali</t>
  </si>
  <si>
    <t>E.4.02.01.02.001 - Contributi agli investimenti da Regioni e province autonome</t>
  </si>
  <si>
    <t>4.0200 - 491/491/99 - MISSIONE 1 COMPONENTE 1 INVESTIMENTO 2.3 - SUB INVESTIMENTO 2.3.2 SVILUPPO DELLE CAPACITA' NELLA PIANIFICAZIONE, ORGANIZZAZIONE E FORMAZIONE STRATEGICA DELLA FORZA LAVORO - PNRR</t>
  </si>
  <si>
    <t>E.4.02.01.01.000 - Contributi agli investimenti da Amministrazioni Centrali</t>
  </si>
  <si>
    <t>E.4.02.01.01.001 - Contributi agli investimenti da Ministeri</t>
  </si>
  <si>
    <t>4.0200 - 494/494/99 - PNRR - MISURA 1.4.1 ESPERIENZA DEL CITTADINO NEI SERVIZI PUBBLICI   CUP D21F22003090006</t>
  </si>
  <si>
    <t>4.0200 - 496/496/99 - PNRR - INVESTIMENTO 1.2 ABILITAZIONE AL CLOUD PER LE PA LOCALI    CUP D21C22001250006</t>
  </si>
  <si>
    <t>4.0200 - 498/498/1 - CONTRIBUTO DELLA REGIONE PER RISTRUTTURAZIONE E RIFUNZIONALIZZAZIONE CENTRO STORICO</t>
  </si>
  <si>
    <t>4.0200 - 499/499/99 - PNRR - M2 C4 I2.2  INTERVENTI PER LA RESILIENZA LA VALORIZZAZIONE DEL TERRITORIO E L'EFFICIENZA ENERGETICA DEI COMUNI</t>
  </si>
  <si>
    <t>4.0200 - 500/501/99 - PNRR M1C1 - 2.2.3 PCM - DFP  DIGITALIZZAZIONE E SEMPLIFICAZIONE PROCEDURE SUAP E SUE</t>
  </si>
  <si>
    <t>4.0300 - 420/420/99 - CONTRIBUTI DA REGIONE PER EVENTI ALLUVIONALI</t>
  </si>
  <si>
    <t>E.4.03.10.02.000 - Altri trasferimenti in conto capitale da Amministrazioni Locali</t>
  </si>
  <si>
    <t>E.4.03.10.02.001 - Altri trasferimenti in conto capitale da Regioni e province autonome</t>
  </si>
  <si>
    <t>4.0300 - 532/532/99 - CONTRIIBUTO MINISTERO DELL'INTERNO PER INTERVENTI  RIFERITI A OPERE PUBBLICHE DI MESSA IN SICUREZZA DELLE STRADE</t>
  </si>
  <si>
    <t>4.0400 - 536/536/99 - PROVENTI DALLA CONCESSIONE DEI LOCULI E AREE CIMITERIALI</t>
  </si>
  <si>
    <t>E.4.04.03.99.000 - Alienazione di altri beni immateriali n.a.c.</t>
  </si>
  <si>
    <t>E.4.04.03.99.001 - Alienazione di altri beni immateriali n.a.c.</t>
  </si>
  <si>
    <t>4.0400 - 540/540/99 - ALIENAZIONE MEZZI DI PROPRIETA' COMUNALE</t>
  </si>
  <si>
    <t>E.4.04.01.01.000 - Alienazione di Mezzi di trasporto ad uso civile, di sicurezza e ordine pubblico</t>
  </si>
  <si>
    <t>E.4.04.01.01.001 - Alienazione di Mezzi di trasporto stradali</t>
  </si>
  <si>
    <t>4.0500 - 600/600/99 - SERVIZIO GESTIONE PROVENTI DERIVANTI DAL RILASCIO CONCESSIONI EDILIZIE PERMESSO DI COSTRUI</t>
  </si>
  <si>
    <t>E.4.05.01.01.000 - Permessi di costruire</t>
  </si>
  <si>
    <t>E.4.05.01.01.001 - Permessi di costruire</t>
  </si>
  <si>
    <t>6.0300 - 654/654/99 - MUTUO RISTRUTTURAZIONE PIAZZA SALVO D'ACQUISTO E PIAZZA CADUTI DELLA LIBERTA'</t>
  </si>
  <si>
    <t>E.6.03.01.04.000 - Accensione mutui e altri finanziamenti a medio lungo termine da Imprese</t>
  </si>
  <si>
    <t>E.6.03.01.04.003 - Accensione mutui e altri finanziamenti a medio lungo termine da Cassa Depositi e Prestiti - SPA</t>
  </si>
  <si>
    <t>6.0300 - 655/655/1 - CONTRAZIONE MUTUO CDP PER RISTRUTTURAZIONE E RIFUNZIONALIZZAZIONE CENTRO STORICO</t>
  </si>
  <si>
    <t>E.6.03.01.04.999 - Accensione mutui e altri finanziamenti a medio lungo termine da altre imprese</t>
  </si>
  <si>
    <t>9.0100 - 670/670/99 - RITENUTE PREVIDENZIALI ED ASSISTENZIALI AL PERSONALE</t>
  </si>
  <si>
    <t>E.9.01.02.02.000 - Ritenute previdenziali e assistenziali su redditi da lavoro dipendente per conto terzi</t>
  </si>
  <si>
    <t>E.9.01.02.02.001 - Ritenute previdenziali e assistenziali su redditi da lavoro dipendente per conto terzi</t>
  </si>
  <si>
    <t>Tredicesimi</t>
  </si>
  <si>
    <t>9.0100 - 676/676/99 - RITENUTE ERARIALI I.R.P.E.F. AL PERSONALE DIPENDENTE</t>
  </si>
  <si>
    <t>E.9.01.02.01.000 - Ritenute erariali su redditi da lavoro dipendente per conto terzi</t>
  </si>
  <si>
    <t>E.9.01.02.01.001 - Ritenute erariali su redditi da lavoro dipendente per conto terzi</t>
  </si>
  <si>
    <t>9.0100 - 684/684/1 - RITENUTE ERARIALI I.R.P.E.F. - ENTI 4 %</t>
  </si>
  <si>
    <t>E.9.01.01.01.000 - Ritenuta del 4% sui contributi pubblici</t>
  </si>
  <si>
    <t>E.9.01.01.01.001 - Ritenuta del 4% sui contributi pubblici</t>
  </si>
  <si>
    <t>9.0100 - 684/684/99 - RITENUTE ERARIALI I.R.P.E.F. - PROFESSIONISTI</t>
  </si>
  <si>
    <t>E.9.01.03.01.000 - Ritenute erariali su redditi da lavoro autonomo per conto terzi</t>
  </si>
  <si>
    <t>E.9.01.03.01.001 - Ritenute erariali su redditi da lavoro autonomo per conto terzi</t>
  </si>
  <si>
    <t>9.0100 - 708/708/99 - SERVIZIO GESTIONE RISCOSSIONE IVA ENTRATE DA SPLIT PAYEMENT</t>
  </si>
  <si>
    <t>E.9.01.01.02.000 - Ritenute per scissione contabile IVA (split payment)</t>
  </si>
  <si>
    <t>E.9.01.01.02.001 - Ritenute per scissione contabile IVA (split payment)</t>
  </si>
  <si>
    <t>9.0100 - 720/720/99 - RIMBORSO FONDI SERVIZIO ECONOMATO</t>
  </si>
  <si>
    <t>E.9.01.99.03.000 - Rimborso di fondi economali e carte aziendali</t>
  </si>
  <si>
    <t>E.9.01.99.03.001 - Rimborso di fondi economali e carte aziendali</t>
  </si>
  <si>
    <t>9.0100 - 721/721/99 - ENTRATE A SEGUITO DI SPESE NON ANDATE A BUON FINE</t>
  </si>
  <si>
    <t>E.9.01.99.01.000 - Entrate a seguito di spese non andate a buon fine</t>
  </si>
  <si>
    <t>E.9.01.99.01.001 - Entrate a seguito di spese non andate a buon fine</t>
  </si>
  <si>
    <t>9.0200 - 680/680/99 - DEPOSITI CAUZIONALI</t>
  </si>
  <si>
    <t>E.9.02.04.01.000 - Costituzione di depositi cauzionali o contrattuali di terzi</t>
  </si>
  <si>
    <t>E.9.02.04.01.001 - Costituzione di depositi cauzionali o contrattuali di terzi</t>
  </si>
  <si>
    <t>9.0200 - 685/685/99 - SERVIZIO GESTIONE  ENTRATE QUOTA CARTE IDENTITA' ELETTRONICHE DI COMPETENZA STATALE</t>
  </si>
  <si>
    <t>E.9.02.99.99.000 - Altre entrate per conto terzi</t>
  </si>
  <si>
    <t>E.9.02.99.99.999 - Altre entrate per conto terzi</t>
  </si>
  <si>
    <t>9.0200 - 702/702/99 - RIMBORSO DI SOMME ANTICIPATE PER CONTO DELLO STATO</t>
  </si>
  <si>
    <t>9.0200 - 706/706/99 - RIMB SPESE CONTO ENTI PUBBL -</t>
  </si>
  <si>
    <t>01.02.1 - 120/45/99 - RETRIBUZIONE AREA PUNTO AMICO ASSISTENZA ISTRUZIONE</t>
  </si>
  <si>
    <t>U.1.01.01.01.000 - Retribuzioni in denaro</t>
  </si>
  <si>
    <t>U.1.01.01.01.002 - Voci stipendiali corrisposte al personale a tempo indeterminato</t>
  </si>
  <si>
    <t>01.02.1 - 120/50/99 - CONTRIBUTI PREVIDENZIALI INAIL DIPENDENTI COMUNALI</t>
  </si>
  <si>
    <t>U.1.01.02.01.000 - Contributi sociali effettivi a carico dell'ente</t>
  </si>
  <si>
    <t>U.1.01.02.01.001 - Contributi obbligatori per il personale</t>
  </si>
  <si>
    <t>01.02.1 - 120/51/99 - CONTRIBUTI PREVIDENZIALI  E ASSISTENZIALI  PERSONALE AREA PUNTO AMICO ASSISTENZA ISTRUZIONE</t>
  </si>
  <si>
    <t>01.02.1 - 120/76/99 - QUOTA PROVENTI DIRITTI DI SEGRETERIA A FAVORE DEL IL SEGRETARIO COMUNALE</t>
  </si>
  <si>
    <t>U.1.01.01.01.004 - Indennità ed altri compensi, esclusi i rimborsi spesa per missione, corrisposti al personale a tempo indeterminato</t>
  </si>
  <si>
    <t>01.02.1 - 120/90/1 - COMPETENZE STIPENDIALI  SEGRETARIO COMUNALE RITENUTE INADEL CIPEDEL</t>
  </si>
  <si>
    <t>01.02.1 - 120/90/99 - COMPETENZE STIPENDIALI  SEGRETARIO COMUNALE</t>
  </si>
  <si>
    <t>01.02.1 - 120/2473/2 - SERVIZIO DI CONTRIBUTI  PREVIDENZIALI SU FONDO INCENTIVANTE ALLA PRODUZIONE</t>
  </si>
  <si>
    <t>01.02.1 - 120/2473/99 - FOND0 INCENTIVANTE ALLA PRODUZIONE  - STRAORDINARI INDENNITA' DI TURNO</t>
  </si>
  <si>
    <t>01.02.1 - 120/2476/99 - RISULTATO RESPONSABILI DEI SERVIZI</t>
  </si>
  <si>
    <t>01.02.1 - 140/28/1 - BUONI MENSA PERSONALE DIPENDENTE</t>
  </si>
  <si>
    <t>U.1.01.01.02.000 - Altre spese per il personale</t>
  </si>
  <si>
    <t>U.1.01.01.02.002 - Buoni pasto</t>
  </si>
  <si>
    <t>01.02.1 - 140/59/99 - RIMBORSO SPESE AL PERSONALE PER MISSIONI</t>
  </si>
  <si>
    <t>01.03.1 - 230/60/1 - RETRIBUZIONE PERSONALE AREA FINANZIARIA TRIBUTI E ADDETTI  TARI</t>
  </si>
  <si>
    <t>01.03.1 - 230/60/99 - RETRIBUZIONE PERSONALE SERVIZI FINANZIARI PERSONALE CONTABILITA'</t>
  </si>
  <si>
    <t>01.03.1 - 230/65/99 - CONTRIBUTI PREVIDENZIALI E ASSISTENZIALI AREA SERVIZI FINANZIARI</t>
  </si>
  <si>
    <t>01.03.1 - 230/66/98 - CONTRIBUTI PREVIDENZIALI ASSISTENZIALI AREA FINANZIARIA TRIBUTI TARI - PREVIDENZA COMPLEMENTARE</t>
  </si>
  <si>
    <t>U.1.01.02.01.002 - Contributi previdenza complementare</t>
  </si>
  <si>
    <t>01.03.1 - 230/66/99 - CONTRIBUTI PREVIDENZIALI ASSISTENZIALI AREA FINANZIARIA TRIBUTI TARI</t>
  </si>
  <si>
    <t>01.06.1 - 560/150/1 - RETRIBUZIONE PERSONALE AREA  TECNICA  LAVORI PUBBLICI URBANISTICA</t>
  </si>
  <si>
    <t>01.06.1 - 560/150/2 - RETRIBUZIONE PERSONALE AREA  TECNICA  (LAVORI PUBBLICI E URBANISTICA) - T. DET.</t>
  </si>
  <si>
    <t>01.06.1 - 560/160/1 - CONTRIBUTI PREVIDENIALI  PERSONALE AREA TECNICA LAVORI PUBBLICI URBANISTICA</t>
  </si>
  <si>
    <t>01.06.1 - 560/160/2 - CONTRIBUTI PREVIDENZIALI PERSONALE AREA TECNICA LAVORI PUBBLICI URBANISTICA (T. DET.)</t>
  </si>
  <si>
    <t>01.06.1 - 560/1502/99 - SERVIZIO GESTIONE  PROGETTAZIONE  - INCENTIVANTI COATTIVI TARI IMU - SGATE</t>
  </si>
  <si>
    <t>01.06.1 - 560/1503/99 - RITENUTE CIPDEL SU PROGETTAZIONI - INCENTIVANTI COATTIVI TARI IMU</t>
  </si>
  <si>
    <t>01.07.1 - 10/145/99 - CONTRIBUTI SU STRAORDINARI ELEZIONI REFERENDUM - POLITICHE - QUOTA ELEZIONI COMUNALI</t>
  </si>
  <si>
    <t>01.07.1 - 30/144/99 - GESTIONE SPESE STRAORDIANRIE PER REFERENDUM - POLITICHE - QUOTA ELZIONI COMUNALI ANNO 2019</t>
  </si>
  <si>
    <t>U.1.01.01.01.003 - Straordinario per il personale a tempo indeterminato</t>
  </si>
  <si>
    <t>01.07.1 - 670/220/99 - RETRIBUZIONE PERSONALE PUNTO AMICO SERV. DEMOGRAFICI E STATISTICI</t>
  </si>
  <si>
    <t>01.07.1 - 670/226/99 - CONTRIBUTI PREVIDENZIALI ED ASSISTENZIALI A CARICO DEL COMUNE SERV. PUNTO AMICO  DEMOGRAFII STATISTICI</t>
  </si>
  <si>
    <t>01.11.1 - 780/900/3 - ONERI A CARICO DELL'ENTE SU RETRIBUZIONE PERSONALE DI SEGRETERIA</t>
  </si>
  <si>
    <t>01.11.1 - 780/900/98 - RETRIBUZIONE PERSONALE DI SEGRETERIA</t>
  </si>
  <si>
    <t>03.01.1 - 1110/500/99 - RETRIBUZIONE DEL PERSONALE ADDETTO ALLA POLIZIA URBANA</t>
  </si>
  <si>
    <t>03.01.1 - 1110/508/98 - CONTRIBUTI ASSISTENZIALI E PREVIDENZIALI A CARICO DEL COMUNE VIGILI URBANI - PREVIDENZA COMPLEMENTARE</t>
  </si>
  <si>
    <t>03.01.1 - 1110/508/99 - CONTRIBUTI ASSISTENZIALI E PREVIDENZIALI A CARICO DEL COMUNE VIGILI URBANI</t>
  </si>
  <si>
    <t>05.02.1 - 1990/900/1 - CONTRIBUTI ASSISTENZIALI E PREVIDENZIALI A CARICO ENTE RELAZIONI ESTERNE STAFF</t>
  </si>
  <si>
    <t>05.02.1 - 1990/900/99 - RETRIBUZIONE PERS. RELAZIONI  ESTERNE STAFF SEGRETERIA -</t>
  </si>
  <si>
    <t>09.01.1 - 3640/1970/99 - RETRIBUZIONE PERSONALE AREA TECNICA  LAVORI PUBBLICI CANTONIERI</t>
  </si>
  <si>
    <t>09.01.1 - 3640/1980/98 - CONTRIBUTI ASSISTENZIALI E PREVIDENZIALI A CARICO DEL COMUNE AREA  TECNICA CANTONIERI COMUNALI - PREVIDENZA COMPLEMENTARE</t>
  </si>
  <si>
    <t>09.01.1 - 3640/1980/99 - CONTRIBUTI ASSISTENZIALI E PREVIDENZIALI A CARICO DEL COMUNE AREA  TECNICA CANTONIERI COMUNALI</t>
  </si>
  <si>
    <t>12.05.1 - 3860/1800/99 - SERVIZIO GESTIONE COMPETENZE STIPENDIALI SOCIO ASSISTENZIALI DA CONSORZIO PERS. COMANDATO</t>
  </si>
  <si>
    <t>12.05.1 - 3860/1830/99 - SERVIZIO GESTIONE CONTRIBUTI A CARICO ENTE PER SOCIO ASSISTENZIALI DA CONSORZIO PERS. COMANDATO</t>
  </si>
  <si>
    <t>01.01.1 - 70/25/99 - IRAP SU COMPENSI AGLI AMMINISTRATORI PUBBLICI + IRAP GETTONI DI PRESENZA</t>
  </si>
  <si>
    <t>U.1.02.01.01.000 - Imposta regionale sulle attività produttive (IRAP)</t>
  </si>
  <si>
    <t>U.1.02.01.01.001 - Imposta regionale sulle attività produttive (IRAP)</t>
  </si>
  <si>
    <t>01.02.1 - 120/90/2 - COMPETENZE STIPENDIALI  SEGRETARIO COMUNALE RITENUTE IRAP</t>
  </si>
  <si>
    <t>01.02.1 - 180/51/1 - IRAP PERSONALE SERVIZIO  AREA PUNTO AMICO ASSISTENZA</t>
  </si>
  <si>
    <t>01.02.1 - 180/2473/1 - IRAP SU FONDO INCENTIVANTE</t>
  </si>
  <si>
    <t>01.03.1 - 290/65/1 - ONERI IRAP SERVIZI AREA  FINANZIARI PERSONALE CONTABILITA'</t>
  </si>
  <si>
    <t>01.03.1 - 290/65/2 - COMPETENZE IRAP AREA FINANZIARIA  TRIBUTI TARI</t>
  </si>
  <si>
    <t>01.06.1 - 620/160/2 - IRAP PERSONALE AREA TECNICA LAVORI PUBBLICI URBANISTICA</t>
  </si>
  <si>
    <t>01.06.1 - 620/160/3 - IRAP PERSONALE AREA TECNICA LAVORI PUBBLICI URBANISTICA (T. DET.)</t>
  </si>
  <si>
    <t>01.06.1 - 620/184/3 - SPESE PER BOLLI AUTO SCUOLABUS</t>
  </si>
  <si>
    <t>U.1.02.01.99.000 - Imposte, tasse e proventi assimilati a carico dell'ente n.a.c.</t>
  </si>
  <si>
    <t>U.1.02.01.99.999 - Imposte, tasse e proventi assimilati a carico dell'ente n.a.c.</t>
  </si>
  <si>
    <t>01.06.1 - 620/184/6 - SPESE BOLLI MEZZI COMUNALI IN DOTAZIONE AREA TECNICA</t>
  </si>
  <si>
    <t>U.1.02.01.09.000 - Tassa di circolazione dei veicoli a motore (tassa automobilistica)</t>
  </si>
  <si>
    <t>U.1.02.01.09.001 - Tassa di circolazione dei veicoli a motore (tassa automobilistica)</t>
  </si>
  <si>
    <t>01.06.1 - 620/1504/99 - IRAP SU PROGETTAZIONI - INCENTIVANTI - TARI IMU</t>
  </si>
  <si>
    <t>01.07.1 - 70/146/99 - SERVIZIO GESTIONE IRAP SU STRAORDINARI ELETTORALI</t>
  </si>
  <si>
    <t>01.07.1 - 730/260/99 - IRAP SERVIZI PUNTO AMICO DEMOGRAFICI STATISTICI A CARICO COMUNE</t>
  </si>
  <si>
    <t>01.11.1 - 780/900/4 - IRAP SU RETRIBUZIONE PERSONALE DI SEGRETERIA</t>
  </si>
  <si>
    <t>03.01.1 - 1170/508/1 - IRAP SU RETRIBUZIONE VIGILI URBANI A CARICO COMUNE</t>
  </si>
  <si>
    <t>05.02.1 - 2050/900/2 - IRAP PERSONALE RELAZIONI ESTERNE</t>
  </si>
  <si>
    <t>09.01.1 - 3700/1980/1 - IRAP SU PERSONALE AREA TECNICA CANTONIERI</t>
  </si>
  <si>
    <t>12.04.1 - 4140/1850/1 - IRAP PERSONALE SOCIO ASSISTENZA PERS. COMANDATO</t>
  </si>
  <si>
    <t>01.01.1 - 30/20/1 - INDENNITA'  DI FINE RAPPORTO SINDACO</t>
  </si>
  <si>
    <t>U.1.03.02.01.000 - Organi e incarichi istituzionali dell'amministrazione</t>
  </si>
  <si>
    <t>U.1.03.02.01.001 - Organi istituzionali dell'amministrazione - Indennità</t>
  </si>
  <si>
    <t>01.01.1 - 30/20/99 - INDENNITA' DI CARICA AGLI AMMINISTRATORI COMUNALI</t>
  </si>
  <si>
    <t>01.01.1 - 30/22/99 - GETTONE  DI PRESENZA AGLI AMMINISTRATORI COMUNALI</t>
  </si>
  <si>
    <t>01.01.1 - 30/24/99 - SERVIZIO GESTIONE RIMBORSO SPESE E MISSIONI AGLI AMMINISTRATORI</t>
  </si>
  <si>
    <t>U.1.03.02.01.002 - Organi istituzionali dell'amministrazione - Rimborsi</t>
  </si>
  <si>
    <t>01.01.1 - 30/105/99 - BIBLIOTECA -  SERVIZI CULTURALI</t>
  </si>
  <si>
    <t>U.1.03.02.15.000 - Contratti di servizio pubblico</t>
  </si>
  <si>
    <t>U.1.03.02.15.999 - Altre spese per contratti di servizio pubblico</t>
  </si>
  <si>
    <t>01.02.1 - 140/58/99 - SPESE DI FORMAZIONE DEL PERSONALE</t>
  </si>
  <si>
    <t>U.1.03.02.04.000 - Acquisto di servizi per formazione e addestramento del personale dell'ente</t>
  </si>
  <si>
    <t>01.02.1 - 140/82/2 - SERVIZIO GESTIONE SPESE POSTALI</t>
  </si>
  <si>
    <t>U.1.03.02.99.000 - Altri servizi</t>
  </si>
  <si>
    <t>U.1.03.02.99.999 - Altri servizi diversi n.a.c.</t>
  </si>
  <si>
    <t>01.02.1 - 140/83/2 - SERVIZIO GESTIONE PULIZIA LOCALI EDIFICI COMUNALI</t>
  </si>
  <si>
    <t>U.1.03.02.09.000 - Manutenzione ordinaria e riparazioni</t>
  </si>
  <si>
    <t>U.1.03.02.09.003 - Manutenzione ordinaria e riparazioni di mobili e arredi</t>
  </si>
  <si>
    <t>01.02.1 - 140/106/2 - SERVIZIO GESTIONE COMPETENZE COMPONENTE NUCLEO DI VALUTAZIONE</t>
  </si>
  <si>
    <t>U.1.03.02.01.008 - Compensi agli organi istituzionali di revisione, di controllo ed altri incarichi istituzionali dell'amministrazione</t>
  </si>
  <si>
    <t>01.02.1 - 140/118/99 - SERVIZIO GESTIONE BANCA DATI TARI</t>
  </si>
  <si>
    <t>01.02.1 - 140/139/99 - PERSONALE DA AGENZIA INTERINALE</t>
  </si>
  <si>
    <t>U.1.03.02.12.000 - Lavoro flessibile, quota LSU e acquisto di servizi da agenzie di lavoro interinale</t>
  </si>
  <si>
    <t>U.1.03.02.12.001 - Acquisto di servizi da agenzie di lavoro interinale</t>
  </si>
  <si>
    <t>01.02.1 - 140/148/99 - INCARICO PER D.LGS SICUREZZA SUL LAVORO</t>
  </si>
  <si>
    <t>01.02.1 - 140/295/99 - SERVIZIO GESTIONE  MANUTENZIONE IMPIANTO DI VIDEOSORVEGLIANZA</t>
  </si>
  <si>
    <t>01.03.1 - 250/19/99 - COMPENSO  REVISORE DEL CONTO</t>
  </si>
  <si>
    <t>01.03.1 - 250/85/99 - SPESE DI GESTIONE SERVIZIO TESORERIA</t>
  </si>
  <si>
    <t>U.1.03.02.17.000 - Servizi finanziari</t>
  </si>
  <si>
    <t>U.1.03.02.17.002 - Oneri per servizio di tesoreria</t>
  </si>
  <si>
    <t>01.03.1 - 250/106/1 - SERVIZIO GESTIONE  CONTABILE</t>
  </si>
  <si>
    <t>U.1.03.02.13.000 - Servizi ausiliari per il funzionamento dell'ente</t>
  </si>
  <si>
    <t>U.1.03.02.13.999 - Altri servizi ausiliari n.a.c.</t>
  </si>
  <si>
    <t>01.03.1 - 250/356/99 - IMPOSTE E  TASSE  -  CANONI BENI DEMANIALI  -  IVA A DEBITO ONERI A CARICO COMUNALE       UNALE</t>
  </si>
  <si>
    <t>01.05.1 - 470/343/5 - MANUTENZIONI ORDINARIE SEDE MUNICIPIO</t>
  </si>
  <si>
    <t>U.1.03.02.09.011 - Manutenzione ordinaria e riparazioni di altri beni materiali</t>
  </si>
  <si>
    <t>01.05.1 - 470/470/99 - INCARICHI PERIZIE IN CAMPO ASSICURATIVO</t>
  </si>
  <si>
    <t>U.1.03.02.11.000 - Prestazioni professionali e specialistiche</t>
  </si>
  <si>
    <t>U.1.03.02.11.004 - Perizie</t>
  </si>
  <si>
    <t>01.06.1 - 570/184/1 - SERVIZIO GESTIONE MATERIALE MANUTENZIONE SQUADRA TECNICA</t>
  </si>
  <si>
    <t>U.1.03.01.02.000 - Altri beni di consumo</t>
  </si>
  <si>
    <t>01.06.1 - 570/190/3 - SPESE ACQUISTO CARBURANTE MEZZI IN DOTAZIONE</t>
  </si>
  <si>
    <t>U.1.03.01.02.002 - Carburanti, combustibili e lubrificanti</t>
  </si>
  <si>
    <t>01.06.1 - 570/190/99 - SPESE ACQUISTO CARBURANTI MEZZI SCUOLABUS</t>
  </si>
  <si>
    <t>01.06.1 - 570/570/99 - SERVIZIO TECNICO - FORMAZIONE</t>
  </si>
  <si>
    <t>U.1.03.02.16.000 - Servizi amministrativi</t>
  </si>
  <si>
    <t>U.1.03.02.16.999 - Altre spese per servizi amministrativi</t>
  </si>
  <si>
    <t>01.06.1 - 580/184/2 - MANUTENZIONI ORDINARIE  IMMOBILI -  STRADE E PIAZZE</t>
  </si>
  <si>
    <t>01.06.1 - 580/191/99 - SERVIZIO GESTIONE MANUTENZIONE ORDINARIA MEZZI SCUOLABUS</t>
  </si>
  <si>
    <t>U.1.03.02.09.001 - Manutenzione ordinaria e riparazioni di mezzi di trasporto ad uso civile, di sicurezza e ordine pubblico</t>
  </si>
  <si>
    <t>01.06.1 - 580/192/99 - MANUTENZIONE ORDINARIA MEZZO VIGILI URBANI</t>
  </si>
  <si>
    <t>01.06.1 - 580/193/99 - MANUTENZIONE ORDINARIA MEZZI IN DOTAZIONE AREA TECNICA</t>
  </si>
  <si>
    <t>01.06.1 - 580/1311/99 - SERVIZIO GESTIONE CENTRALE UNICA DI COMMITTENZA</t>
  </si>
  <si>
    <t>01.07.1 - 140/141/99 - ANSC SUBENTRO STATO CIVILE</t>
  </si>
  <si>
    <t>U.1.03.02.19.000 - Servizi informatici e di telecomunicazioni</t>
  </si>
  <si>
    <t>U.1.03.02.19.007 - Servizi di gestione documentale</t>
  </si>
  <si>
    <t>01.07.1 - 680/680/99 - SPESE FUNZIONAMENTO UFFICIO ANAGRAFE - STATO CIVILE</t>
  </si>
  <si>
    <t>U.1.03.01.02.001 - Carta, cancelleria e stampati</t>
  </si>
  <si>
    <t>01.07.1 - 690/55/1 - SERVIZIO CENSIMENTO GESTIONE RILEVATORI</t>
  </si>
  <si>
    <t>01.07.1 - 690/140/99 - SPESE E ELEZIONI QUOTA DESTINTATA AD ACQUISTO DEL MATERIALE</t>
  </si>
  <si>
    <t>01.11.1 - 790/82/10 - SERVIZIO GESTIONE  ECONOMALE FOTOCOPIATORI ABBONAMENTI  GESTIONALI</t>
  </si>
  <si>
    <t>U.1.03.01.02.999 - Altri beni e materiali di consumo n.a.c.</t>
  </si>
  <si>
    <t>01.11.1 - 790/82/30 - ACQUISTO DI BENI PER UFFICI COMUNALI</t>
  </si>
  <si>
    <t>01.11.1 - 800/11/99 - SERVIZIO GESTIONE SPESE LEGALI</t>
  </si>
  <si>
    <t>01.11.1 - 800/82/20 - ELABORAZIONE PAGHE STIPENDI DIPENDENTI COMUNALI</t>
  </si>
  <si>
    <t>01.11.1 - 800/119/4 - SPESE PER L'INFORMATICA HARDWARE E SOFTWARE CONTR.MANUTENZ.ADEGUAMENTI PROGRAMMI PARTE CORROGRAMMI - SPESE MANUTENZIONE FUNZIONAMENTO UFFICI RAGIONERIA TRIBUTI - SEGRETERIA STAFFI (PRESTAZIONI DI SERVIZI)</t>
  </si>
  <si>
    <t>01.11.1 - 800/150/10 - INCARICHI ESTERNI PER UFFICIO TECNICO</t>
  </si>
  <si>
    <t>01.11.1 - 800/150/12 - ACQUISTO LIBRI PER BIBLIOTECA</t>
  </si>
  <si>
    <t>01.11.1 - 800/211/1 - SPESE ENERGIA ELETTRICA  MUNICIPIO</t>
  </si>
  <si>
    <t>U.1.03.02.05.000 - Utenze e canoni</t>
  </si>
  <si>
    <t>U.1.03.02.05.004 - Energia elettrica</t>
  </si>
  <si>
    <t>01.11.1 - 800/311/1 - SERVIZIO GESTIONE RISCALDAMENTO MUNICIPIO COMUNALE</t>
  </si>
  <si>
    <t>U.1.03.02.05.006 - Gas</t>
  </si>
  <si>
    <t>01.11.1 - 800/312/99 - CANONE SERVIZIO RISCALDAMENTO SEDE COMUNALE</t>
  </si>
  <si>
    <t>U.1.03.02.06.000 - Canoni per Progetti in Partenariato Pubblico-Privato</t>
  </si>
  <si>
    <t>U.1.03.02.06.002 - Canoni Servizi</t>
  </si>
  <si>
    <t>01.11.1 - 800/411/1 - SPESE ACQUA SEDE MUNICIPIO</t>
  </si>
  <si>
    <t>U.1.03.02.05.005 - Acqua</t>
  </si>
  <si>
    <t>01.11.1 - 800/511/1 - SPESE TELEFONIA FISSA MOBILE SEDE MUNICIPIO</t>
  </si>
  <si>
    <t>01.11.1 - 800/511/7 - SPESE TELEFONIA  MOBILE</t>
  </si>
  <si>
    <t>U.1.03.02.05.002 - Telefonia mobile</t>
  </si>
  <si>
    <t>01.11.1 - 800/801/99 - ASSICURAZIONI -RIMBORSO FRANCHIGIE</t>
  </si>
  <si>
    <t>03.01.1 - 1120/532/99 - SERVIZIO GESTIONE SPESE DI FUNZIONAMENTO POLIZIA MUNICIPALE VIGILI URBANI</t>
  </si>
  <si>
    <t>U.1.03.01.02.007 - Altri materiali tecnico-specialistici non sanitari</t>
  </si>
  <si>
    <t>03.01.1 - 1120/534/1 - SPESE PER MATERIALE GESTIONE PARCHEGGI SOSTA A PAGAMENTO</t>
  </si>
  <si>
    <t>U.1.03.01.02.008 - Strumenti tecnico-specialistici non sanitari</t>
  </si>
  <si>
    <t>03.01.1 - 1120/1120/99 - CUSTODIA VEICOLI SEQUESTRATI</t>
  </si>
  <si>
    <t>03.01.1 - 1130/515/99 - SPESE PER NOTIFICHE DA PARTE DI ALTRE AMMINISTRAZIONI</t>
  </si>
  <si>
    <t>03.01.1 - 1130/534/99 - QUOTA COMPETENZA ENTI ESTERNI SANZIONI VIOLAZIONE CODICE DELLA STRADA</t>
  </si>
  <si>
    <t>03.01.1 - 1350/532/2 - PIANI SICUREZZA EVENTI E COMMISSIONE PUBBLICO SPETTACOLO</t>
  </si>
  <si>
    <t>03.01.1 - 1350/1364/99 - SPESE FUNZIONAMENTO CANILE E GATTILE</t>
  </si>
  <si>
    <t>04.02.1 - 1570/211/2 - SERVIZIO GESTIONE SPESE ENERGIA ELETTRICA SCUOLE</t>
  </si>
  <si>
    <t>04.02.1 - 1570/311/6 - SERVIZIO RISCALDAMENTO  EDIFICIO SCUOLE MATERNA - ELEMENTARI - MEDIE - CUSTODE - CANONI PPP</t>
  </si>
  <si>
    <t>04.02.1 - 1570/411/2 - SPESE ACQUA SCUOLE MATERNA - ELEMENTARE - MEDIA</t>
  </si>
  <si>
    <t>04.02.1 - 1570/511/2 - SPESE SERVIZIO TELEFONIA SCUOLE MATERNA ELEMENTARE MEDIA</t>
  </si>
  <si>
    <t>04.02.1 - 1570/692/2 - CONTRIBUTO IN FAVORE PLESSO SCOLASTICO IN MATERIA DI ASSISTENZA TECNICA E MACCHINE  MANUT.O MANUT. + REGISTRI</t>
  </si>
  <si>
    <t>04.02.1 - 1680/211/4 - SERVIZIO GESTIONE SPESE ENERGIA ELETTRICA  SEDE VIGILI FUOCO IMPIANTI SPORTIVI</t>
  </si>
  <si>
    <t>04.02.1 - 1680/343/1 - SERVIZIO MANUTENZIONI ORDINARIE IDRAULICHE</t>
  </si>
  <si>
    <t>04.02.1 - 1680/411/4 - SERVIZIO SPESE ACQUA SALA CONFERENZE SEDE VIGILI DEL FUOCO MAGAZZINO CANTONIERI  IMP. SPORTIVI</t>
  </si>
  <si>
    <t>04.02.1 - 1680/511/4 - SPESE TELEFONIA SEDE VIGILI DEL FUOCO</t>
  </si>
  <si>
    <t>04.06.1 - 1900/805/99 - MENSA SCOLASTICA RIMBORSO SOMME PER BUONI PASTO AGEVOLATI</t>
  </si>
  <si>
    <t>U.1.03.02.15.006 - Contratti di servizio per le mense scolastiche</t>
  </si>
  <si>
    <t>04.06.1 - 1900/808/99 - SPESE ASSISTENZA SCOLASTICA LIBRI TESTO MEDIE  DA CONTRIBUTO REGIONALE</t>
  </si>
  <si>
    <t>04.06.1 - 1900/1901/99 - RISCOSSIONE COATTIVA  PROVENTI MENSA SCOLASTICA</t>
  </si>
  <si>
    <t>04.06.1 - 1900/1910/99 - ASSISTENZA SCOLASTICA ALUNNI DIVERSAMENTE ABILI</t>
  </si>
  <si>
    <t>05.02.1 - 2000/936/99 - BIBLIOTECA  ACQUISTO DI NUOVI LIBRI - MATERIALI DIDATTICI - MATERIALE SPECIFICO</t>
  </si>
  <si>
    <t>05.02.1 - 2010/343/2 - MANUTENZIONI ORDINARIE CENTRO POLIFUNZIONALE - BIBLIOTECA - CINEMA TEATRO - SALA CONFERENZE</t>
  </si>
  <si>
    <t>05.02.1 - 2010/930/2 - ACQUISTO BENI PER BIBLIOTECA COMUNALE</t>
  </si>
  <si>
    <t>05.02.1 - 2120/211/3 - SERVIZIO GESTIONE SPESE ENERGIA ELETTRICA FABB VIALE DELLE SCUOLE  BIBLIOTECA CENTRO POLIFUNZIONALE</t>
  </si>
  <si>
    <t>05.02.1 - 2120/311/3 - SERVIZIO GESTIONE RISCALDAMENTO BIBLIOTECA CINEMA TEATRO SALA CONFERENZE VIALE DELLE SCUOLE</t>
  </si>
  <si>
    <t>05.02.1 - 2120/311/7 - SERVIZIO GESTIONE RISCALDAMENTO BIBLIOTECA CINEMA TEATRO SALA CONFERENZE VIALE DELLE SCUOLE - CANONI PPP</t>
  </si>
  <si>
    <t>05.02.1 - 2120/411/3 - SPESE ACQUA CENTRO POLINFUNZIONALE BIBLIOTECA CINEMA TEATRO SALA CONFERENZE VIALE DELLE SCNZE VIALE DELLE SCUOLE</t>
  </si>
  <si>
    <t>05.02.1 - 2120/511/3 - SPESE TELEFONIA BIBLIOTECA COMUNALE</t>
  </si>
  <si>
    <t>06.01.1 - 2340/211/6 - SERVIZIO GESTIONE GESTIONE CONTRATTO DITTE EGEA PER CANONE PROJET FINANCING</t>
  </si>
  <si>
    <t>06.01.1 - 2340/343/4 - MANUTENZIONE  ORDINARIA IMPIANTI SPORTIVI</t>
  </si>
  <si>
    <t>06.01.1 - 2340/343/6 - SERV. GESTIONE MANUTENZIONE IMPIANTI SPORTIVI PALESTRA CAMPETTI  ESTERNI SCUOLE</t>
  </si>
  <si>
    <t>U.1.03.02.09.008 - Manutenzione ordinaria e riparazioni di beni immobili</t>
  </si>
  <si>
    <t>06.01.1 - 2450/311/4 - SERV. GESTIONE RISCALDAMENTO SALA CONFERENZE VIA CAVOUR SEDE VIGILI DEL FUOCO - IMPIANTI SPORTIVI</t>
  </si>
  <si>
    <t>06.01.1 - 2450/311/5 - CANONE GESTIONE RISCALDAMENTO SALA CONFERENZE SEDE VIGILI DEL FUOCO - IMPIANTI SPORTIVI</t>
  </si>
  <si>
    <t>08.01.1 - 3100/184/4 - SERVIZIO GESTIONE MANUTENZIONI ORDINARIE ASCENSORI  - ESTINTORI  - DERATTIZZAZIONI</t>
  </si>
  <si>
    <t>08.01.1 - 3110/3/1 - CANONE IMPIANTO FOTOVOLTAICO</t>
  </si>
  <si>
    <t>U.1.03.02.05.999 - Utenze e canoni per altri servizi n.a.c.</t>
  </si>
  <si>
    <t>08.01.1 - 3110/3/96 - GESTIONE  IMPIANTO FOTOVOLTAICO - SPESE GSE</t>
  </si>
  <si>
    <t>08.01.1 - 3110/3/97 - GESTIONE  IMPIANTO FOTOVOLTAICO - MANUTENZIONI ORDINARIE</t>
  </si>
  <si>
    <t>08.01.1 - 3110/3/98 - GESTIONE  IMPIANTO FOTOVOLTAICO - UTENZE</t>
  </si>
  <si>
    <t>08.01.1 - 3110/3/99 - GESTIONE  IMPIANTO FOTOVOLTAICO</t>
  </si>
  <si>
    <t>08.01.1 - 3110/1142/99 - GESTIONE STUDI PERIZIE E SPESE PER CPI</t>
  </si>
  <si>
    <t>09.02.1 - 3660/2012/99 - SERVIZIO GESTIONE VERDE PUBBLICO AREE VERDI POTATURE</t>
  </si>
  <si>
    <t>09.03.1 - 3550/1040/1 - CANONE GESTIONE RACCOLTA DIFFERENZIATA</t>
  </si>
  <si>
    <t>U.1.03.02.15.004 - Contratti di servizio per la raccolta rifiuti</t>
  </si>
  <si>
    <t>09.03.1 - 3550/1040/99 - GESTIONE ACQUISTO NUOVI CASSONETTI</t>
  </si>
  <si>
    <t>09.03.1 - 3550/1582/1 - SERVIZIO  TARI  POSTALIZZAZZIONE - ECOSPORTELLO</t>
  </si>
  <si>
    <t>09.03.1 - 3550/1582/3 - RACCOLTA RIFIUTI EXTRA APPALTO - SACCHETTI</t>
  </si>
  <si>
    <t>09.03.1 - 3550/1582/99 - SERVIZIO RACCOLTA E TRASPORTO RIFIUTI URBANI E SERVIZI AFFINI</t>
  </si>
  <si>
    <t>09.03.1 - 3550/1584/99 - RIFIUTI URBANI MISTI NON DIFFERENZIATI</t>
  </si>
  <si>
    <t>09.03.1 - 3550/1586/99 - SERVIZIO RACCOLTA RIFIUTI ABBANDONATI</t>
  </si>
  <si>
    <t>10.05.1 - 2770/2010/99 - CIRCOLAZIONE E  SEGNALETICA STRADALE SUL TERRITORIO COMUNALE</t>
  </si>
  <si>
    <t>10.05.1 - 2780/2009/99 - SERVIZIO GESTIONE INTERVENTI SU STRADE PIAZZE E ARREDO URBANO</t>
  </si>
  <si>
    <t>U.1.03.02.09.012 - Manutenzione ordinaria e riparazioni di terreni e beni materiali non prodotti</t>
  </si>
  <si>
    <t>10.05.1 - 2780/2015/99 - SERVIZIO GESTIONE SGOMBERO NEVE</t>
  </si>
  <si>
    <t>10.05.1 - 2890/2005/3 - SERVIZIO GESTIONE SPESE CANONE GESTIONE ILLUMINAZIONE PUBBLICA SUL TERRITORIO COMUNALE</t>
  </si>
  <si>
    <t>10.05.1 - 2890/2005/4 - SERVIZIO GESTIONE SPESE PER ILLUMINAZIONE PUBBLICA - CANONE PPP</t>
  </si>
  <si>
    <t>10.05.1 - 2890/2005/5 - SERVIZIO GESTIONE SPESE PER ILLUMINAZIONE PUBBLICA - CANONI GESTIONE E MANUTENZIONE</t>
  </si>
  <si>
    <t>10.05.1 - 2890/2005/99 - SERVIZIO GESTIONE SPESE ENERGIA ELETTRICA PER GESTIONE IMPIANTI DIVERSI DA ILL. PUBB</t>
  </si>
  <si>
    <t>10.05.1 - 2890/2006/1 - SERVIZIO GESTIONE PATRIMONIO COMUNALE  STRADE</t>
  </si>
  <si>
    <t>10.05.1 - 2890/2006/99 - MANUTENZIONE ORDINARIA ILLUMINAZIONE PUBBLICA</t>
  </si>
  <si>
    <t>10.05.1 - 3000/3001/99 - MOBILITA' SOSTENIBILE - PRESTAZIONE DI SERVIZI</t>
  </si>
  <si>
    <t>U.1.03.02.15.001 - Contratti di servizio di trasporto pubblico</t>
  </si>
  <si>
    <t>11.01.1 - 3110/3110/99 - ACQUISTO DIVISE - DISPOSITIVI PROTEZIONE INDIVIDUALE - ATTREZZATURE GRUPPO PROTEZIONE CIVILE</t>
  </si>
  <si>
    <t>U.1.03.01.02.003 - Equipaggiamento</t>
  </si>
  <si>
    <t>11.01.1 - 3330/159/99 - SERVIZIO DI ISCRIZIONE ALBI PROFESSIONALI UFFICIO TECNICO</t>
  </si>
  <si>
    <t>12.04.1 - 4100/1946/99 - SERVIZIO GESTIONE QUOTE FUNZIONI SOCIO ASSISTENZIALE</t>
  </si>
  <si>
    <t>12.09.1 - 4200/1410/99 - MANUTENZIONI CIMITERO COMUNALE + GESTIONE MATERIALE PER CHIUSURA  LOCULI</t>
  </si>
  <si>
    <t>12.09.1 - 4210/1410/1 - SPESE GESTIONE CIMITERO COMUNALE</t>
  </si>
  <si>
    <t>12.09.1 - 4210/1416/99 - RIMBORSO E RINUCE LOCULI - CONCESSIONI CIMITERIALI</t>
  </si>
  <si>
    <t>14.01.1 - 4650/1500/99 - SERVIZIO DI GESTIONE QUOTA A FAVORE A.T.L.  A SEGUITO IMPOSTA DI SOGGIORNO</t>
  </si>
  <si>
    <t>14.02.1 - 4430/4430/99 - MANIFESTAZIONI - INTERVENTI TECNICI E SPECIALIZZATI</t>
  </si>
  <si>
    <t>U.1.03.02.02.000 - Organizzazione eventi, pubblicità e servizi per trasferta</t>
  </si>
  <si>
    <t>U.1.03.02.02.999 - Altre spese per relazioni pubbliche, convegni e mostre, pubblicità n.a.c</t>
  </si>
  <si>
    <t>14.02.1 - 4760/2334/1 - RICORRENZE CIVILI</t>
  </si>
  <si>
    <t>14.02.1 - 4760/2334/99 - PROMOZIONE DEL TERRITORIO - INIZIATIVE COMMERCIALI ED ARTIGIANALI - SPORTIVE</t>
  </si>
  <si>
    <t>14.04.1 - 4320/2300/1 - SERVIZIO GESTIONE PUBBLICHE AFFISSIONI  - PUBBLICITA' SUL TERRITORIO COMUNALE</t>
  </si>
  <si>
    <t>01.01.1 - 30/30/99 - QUOTA ADESIONE GAL</t>
  </si>
  <si>
    <t>U.1.04.01.02.000 - Trasferimenti correnti a Amministrazioni Locali</t>
  </si>
  <si>
    <t>U.1.04.01.02.999 - Trasferimenti correnti a altre Amministrazioni Locali n.a.c.</t>
  </si>
  <si>
    <t>01.01.1 - 30/31/99 - QUOTA ADESIONE CER ROERO</t>
  </si>
  <si>
    <t>01.01.1 - 30/100/99 - SERVIZIO GESTIONE QUOTE ORGANISMI ASSOCIATI -(ANCITEL ECC.)</t>
  </si>
  <si>
    <t>U.1.04.01.01.000 - Trasferimenti correnti a Amministrazioni Centrali</t>
  </si>
  <si>
    <t>U.1.04.01.01.011 - Trasferimenti correnti a enti centrali a struttura associativa</t>
  </si>
  <si>
    <t>01.01.1 - 50/59/99 - CONCORSO ALLA FINANZA PUBBLICA - ARTICOLO 1 COMMA 533 LEGGE 213/2023</t>
  </si>
  <si>
    <t>U.1.04.01.01.020 - Trasferimenti correnti al Ministero dell'economia in attuazione di norme in materia di contenimento di spesa</t>
  </si>
  <si>
    <t>01.01.1 - 50/110/99 - COMMISSIONE ELETTORALE CIRCONDARIALE DI BRA</t>
  </si>
  <si>
    <t>U.1.04.01.02.003 - Trasferimenti correnti a Comuni</t>
  </si>
  <si>
    <t>01.02.1 - 160/1936/1 - CONCORSO SPESE UFFICIO DI COLLOCAMENTO - TRASFERIMENTO A COMUNE CAPOFILA</t>
  </si>
  <si>
    <t>01.02.1 - 160/2000/99 - CONVENZIONE CON IL COMUNE DI LOMBRIASCO PER UTILIZZO PERSONALE DIPENDENTE</t>
  </si>
  <si>
    <t>01.03.1 - 270/271/99 - TRASFERIMENTI AL MINISTERO DELL'ECONOMIA IN ATTUAZIONE DI NORME DI CONTENIMENTO DELLA SPESA - CONGUAGLIO FONDI COVID</t>
  </si>
  <si>
    <t>03.01.1 - 1150/1150/99 - TRASFERIMENTO A MINISTERO DELL'INTERNO PIATTAFORMA SEND</t>
  </si>
  <si>
    <t>U.1.04.01.01.001 - Trasferimenti correnti a Ministeri</t>
  </si>
  <si>
    <t>04.02.1 - 1590/799/99 - SPESE PER I LIBRI DI TESTO AGLI ALUNNI DELLA SCUOLA</t>
  </si>
  <si>
    <t>U.1.04.02.05.000 - Altri trasferimenti a famiglie</t>
  </si>
  <si>
    <t>U.1.04.02.05.999 - Altri trasferimenti a famiglie n.a.c.</t>
  </si>
  <si>
    <t>05.02.1 - 2140/1060/99 - CONVENZIONE PER LA REALIZZAZIONE ISTITUTO MUSICALE</t>
  </si>
  <si>
    <t>06.01.1 - 2470/8/99 - ATTIVITA' SPORTIVE</t>
  </si>
  <si>
    <t>06.02.1 - 4120/18/99 - SERVIZIO GESTIONE BORSE DI STUDIO PER STUDENTI MERITEVOLI</t>
  </si>
  <si>
    <t>09.03.1 - 3570/3570/99 - FONDO PEREQUATIVO TASSA RIFIUTI DA TRASFERIRE A S.T.R.</t>
  </si>
  <si>
    <t>U.1.04.03.02.000 - Trasferimenti correnti a altre imprese partecipate</t>
  </si>
  <si>
    <t>U.1.04.03.02.001 - Trasferimenti correnti a altre imprese partecipate</t>
  </si>
  <si>
    <t>12.01.1 - 4120/535/99 - CONTRIBUTO DELLO STATO ASILI NIDO - UTILIZZO</t>
  </si>
  <si>
    <t>U.1.04.03.99.000 - Trasferimenti correnti a altre imprese</t>
  </si>
  <si>
    <t>U.1.04.03.99.999 - Trasferimenti correnti a altre imprese</t>
  </si>
  <si>
    <t>12.01.1 - 4120/1676/99 - CONTRIBUTO TRASPORTO SCOLASTICO STUDENTI DISABILI (STATO)</t>
  </si>
  <si>
    <t>U.1.04.01.02.002 - Trasferimenti correnti a Province</t>
  </si>
  <si>
    <t>12.01.1 - 4120/2002/1 - TRASFERIMENTI FONDI STATALI AL COMUNE DI BRA PER  ASSISTENZA AI MINORI</t>
  </si>
  <si>
    <t>12.02.1 - 4100/4100/99 - CONTRIBUTO ELIMINAZIONE BARRIERE ARCHITETTONICHE</t>
  </si>
  <si>
    <t>12.03.1 - 4010/1874/99 - CONVENZIONE CON  OSPEDALE RICOVERO E INIZIATIVE PER ANZIANI</t>
  </si>
  <si>
    <t>U.1.04.01.03.000 - Trasferimenti correnti a Enti di Previdenza</t>
  </si>
  <si>
    <t>12.04.1 - 4120/26/1 - FONDO INTERVENTI SOCIALI</t>
  </si>
  <si>
    <t>12.06.1 - 4120/99/1 - QUOTA FONDO SOCIALE PER I MOROSI INCOLPEVOLI (ATC)</t>
  </si>
  <si>
    <t>U.1.04.01.02.017 - Trasferimenti correnti a altri enti e agenzie regionali e sub regionali</t>
  </si>
  <si>
    <t>12.11.1 - 3790/110/2 - CONTRIBUTI PER ASILI NIDO E BABY PARKING</t>
  </si>
  <si>
    <t>14.02.1 - 4780/4780/99 - BANDO APERTURA NUOVE ATTIVITA' COMMERCIALI SUL TERRITORIO COMUNALE</t>
  </si>
  <si>
    <t>50.01.1 - 2130/1500/1 - QUOTA INTERESSI PASSIVI SU MUTUI PER RIQUALIFICAZIONE PIAZZA CADUTI PER LA LIBERTA' E GIARDINI PUBBLICI</t>
  </si>
  <si>
    <t>U.1.07.05.05.000 - Interessi passivi su mutui e altri finanziamenti a medio lungo termine ad altri soggetti</t>
  </si>
  <si>
    <t>U.1.07.05.05.999 - Interessi passivi su mutui e altri finanziamenti a medio lungo termine ad altri soggetti</t>
  </si>
  <si>
    <t>50.01.1 - 2370/1796/99 - QUOTE INTERESSI PASSIVI SU MUTUI PER IMPIANTI SPORTIVI</t>
  </si>
  <si>
    <t>U.1.07.05.02.000 - Interessi passivi a Amministrazioni Locali su mutui e altri finanziamenti a medio lungo termine</t>
  </si>
  <si>
    <t>50.01.1 - 2810/2026/99 - QUOTE INTERESSI PASSIVI SU MUTUI PER DI VIABILITA' E TRASPORTI</t>
  </si>
  <si>
    <t>U.1.07.05.04.000 - Interessi passivi su finanziamenti a medio lungo termine a Imprese</t>
  </si>
  <si>
    <t>U.1.07.05.04.003 - Interessi passivi a Cassa Depositi e Prestiti SPA su mutui e altri finanziamenti a medio lungo termine</t>
  </si>
  <si>
    <t>50.01.1 - 4240/1434/99 - QUOTE INTERESSI PASSIVI SU MUTUI PER OPERE PUBBLICHE VARIE</t>
  </si>
  <si>
    <t>01.01.1 - 50/1/99 - RIMBORSO ALLO STATO PARTE CONTRIBUTO INDENNITA' AMMINISTRATORI NON UTILIZZATA</t>
  </si>
  <si>
    <t>U.1.09.99.01.000 - Rimborsi di parte corrente ad Amministrazioni Centrali di somme non dovute o incassate in eccesso</t>
  </si>
  <si>
    <t>U.1.09.99.01.001 - Rimborsi di parte corrente ad Amministrazioni Centrali di somme non dovute o incassate in eccesso</t>
  </si>
  <si>
    <t>01.03.1 - 270/275/99 - RIMBORSO A COMUNI PERSONALE IN POSIZIONE DI COMANDO</t>
  </si>
  <si>
    <t>U.1.09.01.01.000 - Rimborsi per spese di personale (comando, distacco, fuori ruolo, convenzioni, ecc…)</t>
  </si>
  <si>
    <t>U.1.09.01.01.001 - Rimborsi per spese di personale (comando, distacco, fuori ruolo, convenzioni, ecc…)</t>
  </si>
  <si>
    <t>01.11.1 - 380/2475/1 - RIMBORSI DI IMPOSTE TASSE ED ENTRATE COMUNALI TARI</t>
  </si>
  <si>
    <t>U.1.09.02.01.000 - Rimborsi di imposte e tasse di natura corrente</t>
  </si>
  <si>
    <t>U.1.09.02.01.001 - Rimborsi di imposte e tasse di natura corrente</t>
  </si>
  <si>
    <t>01.11.1 - 380/2475/99 - RIMBORSI DI IMPOSTE TASSE ED ENTRATE COMUNALI IMU</t>
  </si>
  <si>
    <t>01.01.1 - 30/357/11 - GESTIONE CASA EX FASCIO CANONI DEMANIALI</t>
  </si>
  <si>
    <t>U.1.10.99.99.000 - Altre spese correnti n.a.c.</t>
  </si>
  <si>
    <t>U.1.10.99.99.999 - Altre spese correnti n.a.c.</t>
  </si>
  <si>
    <t>01.03.1 - 140/249/5 - RIMBORSO PER ATTIVITA' RILEVAZIONE STATISTICA ISTAT</t>
  </si>
  <si>
    <t>01.03.1 - 250/356/79 - SERVIZIO GESTIONE SPESE COATTIVI TARI</t>
  </si>
  <si>
    <t>01.06.1 - 30/289/99 - SERVIZIO GESTIONE CANONE SCUOLABUS COMUNALE</t>
  </si>
  <si>
    <t>01.06.1 - 570/184/79 - SERVIZIO GESTIONE SPESE COATTIVI IMU</t>
  </si>
  <si>
    <t>01.06.1 - 580/344/3 - ASSICURAZIONE MEZZI IN DOTAZIONE AREA TECNICA + DUCATO</t>
  </si>
  <si>
    <t>U.1.10.04.01.000 - Premi di assicurazione contro i danni</t>
  </si>
  <si>
    <t>01.06.1 - 2780/1999/99 - SERVIZIO GESTIONE MANUTENZIONE SUL TERRITORIO COMUNALE</t>
  </si>
  <si>
    <t>01.07.1 - 690/140/2 - SPESE E ELEZIONI QUOTA DESTINATA AGLI SCRUTATORI</t>
  </si>
  <si>
    <t>01.11.1 - 790/532/27 - SERVIZIO GESTIONE RUOLI   SANZIONI CODICE DELLA STRADA</t>
  </si>
  <si>
    <t>01.11.1 - 800/344/99 - ASSICURAZIONI COMUNALI</t>
  </si>
  <si>
    <t>03.01.1 - 1130/344/2 - ASSICURAZIONE MEZZO IN DOTAZIONE VIGILI URBANI</t>
  </si>
  <si>
    <t>04.06.1 - 1900/806/99 - CENTRI ESTIVI - ESTATE RAGAZZI</t>
  </si>
  <si>
    <t>05.02.1 - 2140/7/99 - PROMOZIONE E VALORIZZAZIONE DEL PATRIMONIO CULTURALE LOCALE</t>
  </si>
  <si>
    <t>09.02.1 - 3660/2013/99 - SERVIZIO GESTIONE AREE VERDI MANUTENZIONI</t>
  </si>
  <si>
    <t>09.02.1 - 3700/3701/99 - IVA A DEBITO</t>
  </si>
  <si>
    <t>U.1.10.03.01.000 - Versamenti IVA a debito per le gestioni commerciali</t>
  </si>
  <si>
    <t>U.1.10.03.01.001 - Versamenti IVA a debito per le gestioni commerciali</t>
  </si>
  <si>
    <t>10.05.1 - 2780/344/1 - ASSICURAZIONI MEZZI SCUOLABUS</t>
  </si>
  <si>
    <t>12.04.1 - 4100/538/1 - PROGETTO REGIONALE  - CANTIERI DI LAVORO</t>
  </si>
  <si>
    <t>12.04.1 - 4120/26/30 - FONDO IN DOTAZIONE FSC SVILUPPO SERVIZI SOCIALI</t>
  </si>
  <si>
    <t>12.04.1 - 4120/26/40 - FONDO PER POLITICHE GIOVANILI E TERZA ETA'</t>
  </si>
  <si>
    <t>12.04.1 - 4120/29/5 - SERVIZIO GESTIONE SOSTEGNO ALLA LOCAZIONE DA REGIONE</t>
  </si>
  <si>
    <t>12.09.1 - 4200/1410/2 - GESTIONE SERVIZIO TUMULAZIONI ED ESTUMULAZIONI</t>
  </si>
  <si>
    <t>20.01.1 - 880/880/99 - FONDO DI RISERVA DI CASSA</t>
  </si>
  <si>
    <t>U.1.10.01.01.000 - Fondo di riserva</t>
  </si>
  <si>
    <t>U.1.10.01.01.001 - Fondi di riserva</t>
  </si>
  <si>
    <t>01.02.2 - 5870/2790/1 - STRUMENTI ED ATTREZZATURE UFFICI</t>
  </si>
  <si>
    <t>U.2.02.01.99.000 - Altri beni materiali</t>
  </si>
  <si>
    <t>U.2.02.01.99.999 - Altri beni materiali diversi</t>
  </si>
  <si>
    <t>01.02.2 - 5870/2792/99 - PNRR - MISURA 1.4.1 ESPERIENZA DEL CITTADINO NEI SERVIZI PUBBLICI  CUP D21F22003090006</t>
  </si>
  <si>
    <t>U.2.02.03.99.000 - Spese di investimento per beni immateriali n.a.c.</t>
  </si>
  <si>
    <t>U.2.02.03.99.001 - Spese di investimento per beni immateriali n.a.c.</t>
  </si>
  <si>
    <t>01.02.2 - 5870/2794/99 - PNRR - INVESTIMENTO 1.2  ABILITAZIONE AL CLOUD PER LE PA LOCALI    CUP  D21C22001250006</t>
  </si>
  <si>
    <t>01.02.2 - 5870/2795/99 - PNRR - MISURA 1.4.3 ADOZIONE APP IO   CUP  D21F22002050007</t>
  </si>
  <si>
    <t>01.02.2 - 5870/2796/99 - PNRR - MISURA 1.4.4 ESTENSIONE UTILIZZO PIATTAFORME NAZIONALI DI IDENTITA' DIGITALE SPID CIE   CUP  D21F22002040007</t>
  </si>
  <si>
    <t>01.02.2 - 5870/5870/99 - PNRR M1C1 - 2.2.3  PCM - DFP  DIGITALIZZAZIONE E SEMPLIFICAZIONE PROCEDURE SUAP E SUE</t>
  </si>
  <si>
    <t>01.02.2 - 5870/5871/99 - MISSIONE 1 COMPONENTE 1 INVESTIMENTO 2.3 SUB INVESTIMENTO 2.3.2 SVILUPPO DELLE CAPACITA' NELLA PIANIFICAZIONE, ORGANIZZAZIONE E FORMAZIONE STRATEGICA DELLA FORZA LAVORO - PNRR</t>
  </si>
  <si>
    <t>U.2.02.01.07.000 - Hardware</t>
  </si>
  <si>
    <t>01.05.2 - 6130/99/1 - RISTRUTTURAZIONE E RIFUNZIONALIZZAZIONE CENTRO STORICO</t>
  </si>
  <si>
    <t>U.2.02.01.09.000 - Beni immobili</t>
  </si>
  <si>
    <t>01.05.2 - 6430/6430/99 - PNRR - M2 C4 I2.2 - INTERVENTI PER LA RESILIENZA LA VALORIZZAZIONE DEL TERRITORIO E L'EFFICIENZA ENERGETICA DEI COMUNI - EFFICIENTAMENTO ENERGETICA CASA EX FASCIO</t>
  </si>
  <si>
    <t>U.2.02.01.09.019 - Fabbricati ad uso strumentale</t>
  </si>
  <si>
    <t>01.05.2 - 6730/2771/99 - MANUTENZIONE STRAORDINARIA IMMOBILI COMUNALI</t>
  </si>
  <si>
    <t>U.2.02.01.09.999 - Beni immobili n.a.c.</t>
  </si>
  <si>
    <t>01.06.2 - 6450/6451/99 - INCARICHI PROFESSIONALI PER REALIZZAZIONE DI OPERE PUBBLICHE</t>
  </si>
  <si>
    <t>U.2.02.03.05.000 - Incarichi professionali per la realizzazione di investimenti</t>
  </si>
  <si>
    <t>U.2.02.03.05.001 - Incarichi professionali per la realizzazione di investimenti</t>
  </si>
  <si>
    <t>03.01.2 - 6470/6470/99 - ACQUISTO TELECAMERE PER SORVEGLIANZA ATTIVA</t>
  </si>
  <si>
    <t>U.2.02.01.04.000 - Impianti e macchinari</t>
  </si>
  <si>
    <t>U.2.02.01.04.002 - Impianti</t>
  </si>
  <si>
    <t>04.01.2 - 7030/2905/89 - INTERVENTI DI MESSA IN SICUREZZA EDIFICIO SEDE COMPLESSO SCOLASTICO</t>
  </si>
  <si>
    <t>04.06.2 - 1890/1890/1 - ACQUISTO DI SCUOLABUS MEDIANTE CONTRATTO DI LOCAZIONE FINANZIARIA</t>
  </si>
  <si>
    <t>U.2.02.01.01.000 - Mezzi di trasporto ad uso civile, di sicurezza e ordine pubblico</t>
  </si>
  <si>
    <t>U.2.02.01.01.001 - Mezzi di trasporto stradali</t>
  </si>
  <si>
    <t>06.01.2 - 7830/7830/99 - COSTRUZIONE IMPIANTI SPORTIVI</t>
  </si>
  <si>
    <t>U.2.02.01.09.016 - Impianti sportivi</t>
  </si>
  <si>
    <t>06.01.2 - 7870/7870/99 - ATTREZZATURE PER PARCO GIOCHI E AREE VERDI</t>
  </si>
  <si>
    <t>U.2.02.01.05.000 - Attrezzature</t>
  </si>
  <si>
    <t>U.2.02.01.05.999 - Attrezzature n.a.c.</t>
  </si>
  <si>
    <t>08.01.2 - 8530/8530/99 - PROGETTO "CASE" RIQUALIFICAZIONE URBANISTICA E ARCHITETTONICA</t>
  </si>
  <si>
    <t>10.05.2 - 8230/2222/99 - INTERVENTI DA CONTRIBUTO  STATO  PER INVESTIMENTI PER OPERE PUBBLICHE  PER EFFICIENTAMENTO ENERGETICO  E SVILUPPO TERRITORIALE</t>
  </si>
  <si>
    <t>10.05.2 - 8230/2602/99 - INTERVENTI  STRAORDINARI SUL PATRIMONIO EDIFICI COMUNALI ARREDI</t>
  </si>
  <si>
    <t>10.05.2 - 8230/2810/7 - MANUTENZIONE STRAORDINARIA BENI DEMANIALI E PATRIMONIALI</t>
  </si>
  <si>
    <t>U.2.02.01.09.014 - Opere per la sistemazione del suolo</t>
  </si>
  <si>
    <t>10.05.2 - 8230/2834/1 - MANUTENZIONE STRAORDINARIA STRADE E PIAZZE</t>
  </si>
  <si>
    <t>10.05.2 - 8230/8231/99 - RISTRUTTURAZIONE PIAZZA SALVO D'ACQUISTO E PIAZZA CADUTI DELLA LIBERTA'</t>
  </si>
  <si>
    <t>U.2.02.01.09.012 - Infrastrutture stradali</t>
  </si>
  <si>
    <t>12.09.2 - 9530/2800/30 - LAVORI DI MANUTENZIONE STRAORDINARIA PRESSO CIMITERO COMUNALE</t>
  </si>
  <si>
    <t>U.2.02.01.09.015 - Cimiteri</t>
  </si>
  <si>
    <t>12.07.2 - 9490/2905/6 - INTERVENTI SU EDIFICI DI CULTO  LEGGE REGIONALE 15/89</t>
  </si>
  <si>
    <t>U.2.03.04.01.000 - Contributi agli investimenti a Istituzioni Sociali Private</t>
  </si>
  <si>
    <t>U.2.03.04.01.001 - Contributi agli investimenti a Istituzioni Sociali Private</t>
  </si>
  <si>
    <t>13.07.2 - 9490/9490/99 - TRASFERIMENTO PER MANUTENZIONE STRAORDINARIA CENTRO MEDICO</t>
  </si>
  <si>
    <t>01.02.2 - 5850/2870/10 - SERVIZIO GESTIONE ADESIONE QUOTE DITTA EGEA</t>
  </si>
  <si>
    <t>U.2.05.99.99.000 - Altre spese in conto capitale n.a.c.</t>
  </si>
  <si>
    <t>U.2.05.99.99.999 - Altre spese in conto capitale n.a.c.</t>
  </si>
  <si>
    <t>01.02.2 - 8570/1/99 - PRESTAZIONI DI SERVIZI E ACQUISTO E INSTALLAZIONE DI ATTREZZATURE E BENI STRUMENTALI PER SERVIZI ISTITUZIONALI</t>
  </si>
  <si>
    <t>01.11.2 - 6450/1114/99 - RIFACIMENTO TETTO  PRIMO LOTTO FABBRICATO VAI CAVOUR (CASA EX FASCIO)</t>
  </si>
  <si>
    <t>01.11.2 - 6450/1118/99 - SERVIZIO GESTIONE CONTRIBUTO MANUTENZIONE STRAORDINARIE STRADE (DA STATO)</t>
  </si>
  <si>
    <t>04.01.2 - 7030/2905/95 - RISTRUTTURAZIONE COMPLESSO SCOLASTICO VIA GIANSANA ACQUISTO MATERIALE ARREDI</t>
  </si>
  <si>
    <t>07.01.2 - 800/150/99 - SERVIZI PER LA VALORIZZAZIONE E PROMOZIONE TURISTICA MEDIANTE PIATTAFORME DIGITALI</t>
  </si>
  <si>
    <t>50.02.4 - 2130/2923/99 - RIMBORSO QUOTA CAPITALE PER RIQUALIFICAZIONE PIAZZA CADUTI PER LA LIBERTA' E GIARDINI PUBBLICI</t>
  </si>
  <si>
    <t>U.4.03.01.04.000 - Rimborso Mutui e altri finanziamenti a medio lungo termine a Imprese</t>
  </si>
  <si>
    <t>U.4.03.01.04.004 - Rimborso Mutui e altri finanziamenti a medio lungo termine a Cassa Depositi e Prestiti - Gestione Tesoro</t>
  </si>
  <si>
    <t>50.02.4 - 11050/2922/2 - SERVIZIO DI RESTITUZIONE QUOTA CAPITALE MUTUI IST. + BANCA DI CREDITO COOPERATIVO DI CHERASCO</t>
  </si>
  <si>
    <t>U.4.03.01.04.999 - Rimborso Mutui e altri finanziamenti a medio lungo termine ad altre imprese</t>
  </si>
  <si>
    <t>50.02.4 - 11050/2922/99 - QUOTA CAPITALE MUTUI CASSA DEPOSTI E PRESTITI - MEF</t>
  </si>
  <si>
    <t>50.02.4 - 11050/2923/5 - RIMBORSO QUOTA CAPITALE MUTUO CON ISTITUTO PER IL CREDITO SPORTIVO</t>
  </si>
  <si>
    <t>99.01.7 - 13530/2940/99 - RITENUTE PREVIDENZIALI ED ASSISTENZIALI AL PERSONALE</t>
  </si>
  <si>
    <t>U.7.01.02.02.000 - Versamenti di ritenute previdenziali e assistenziali su Redditi da lavoro dipendente riscosse per conto terzi</t>
  </si>
  <si>
    <t>U.7.01.02.02.001 - Versamenti di ritenute previdenziali e assistenziali su Redditi da lavoro dipendente riscosse per conto terzi</t>
  </si>
  <si>
    <t>99.01.7 - 13530/2945/99 - SPESE NON ANDATE A BUON FINE</t>
  </si>
  <si>
    <t>U.7.01.99.01.000 - Spese non andate a buon fine</t>
  </si>
  <si>
    <t>U.7.01.99.01.001 - Spese non andate a buon fine</t>
  </si>
  <si>
    <t>99.01.7 - 13540/2946/99 - VERSAMENTO RITENUTE I.R.P.E.F. AL PERSONALE DIPENDENTE*</t>
  </si>
  <si>
    <t>U.7.01.02.01.000 - Versamenti di ritenute erariali su Redditi da lavoro dipendente riscosse per conto terzi</t>
  </si>
  <si>
    <t>U.7.01.02.01.001 - Versamenti di ritenute erariali su Redditi da lavoro dipendente riscosse per conto terzi</t>
  </si>
  <si>
    <t>99.01.7 - 13540/2960/1 - SERVIZIO DI PARTITE DI GIRO RITENUTE ERARIALI (ENTI 4 %)</t>
  </si>
  <si>
    <t>U.7.01.01.01.000 - Versamento della ritenuta del 4% sui contributi pubblici</t>
  </si>
  <si>
    <t>U.7.01.01.01.001 - Versamento della ritenuta del 4% sui contributi pubblici</t>
  </si>
  <si>
    <t>99.01.7 - 13540/2960/99 - SERVIZIO DI PARTITE DI GIRO RITENUTE ERARIALI (PROFESSIONISTI)</t>
  </si>
  <si>
    <t>U.7.01.03.01.000 - Versamenti di ritenute erariali su Redditi da lavoro autonomo per conto terzi</t>
  </si>
  <si>
    <t>U.7.01.03.01.001 - Versamenti di ritenute erariali su Redditi da lavoro autonomo per conto terzi</t>
  </si>
  <si>
    <t>99.01.7 - 13570/2983/99 - spese per servizi per conto di terzi SPESE PER SERVIZI PER CONTO TERZI GESTIONE IVA SPLIT PAYEMENT PARTE SPESA</t>
  </si>
  <si>
    <t>U.7.01.01.02.000 - Versamento delle ritenute per scissione contabile IVA (split payment)</t>
  </si>
  <si>
    <t>U.7.01.01.02.001 - Versamento delle ritenute per scissione contabile IVA (split payment)</t>
  </si>
  <si>
    <t>99.01.7 - 13580/2980/99 - SERVIZIO DI ANTICIPAZIONE DI FONDI PER IL SERVIZIO ECONOMATO</t>
  </si>
  <si>
    <t>U.7.01.99.03.000 - Costituzione fondi economali e carte aziendali</t>
  </si>
  <si>
    <t>U.7.01.99.03.001 - Costituzione fondi economali e carte aziendali</t>
  </si>
  <si>
    <t>99.01.7 - 13560/2954/99 - SERIVZIO DI RESTITUZIONE DEPOSITI CAUZIONALI</t>
  </si>
  <si>
    <t>U.7.02.04.02.000 - Restituzione di depositi cauzionali o contrattuali di terzi</t>
  </si>
  <si>
    <t>U.7.02.04.02.001 - Restituzione di depositi cauzionali o contrattuali di terzi</t>
  </si>
  <si>
    <t>99.01.7 - 13570/2959/99 - SERVIZIO GESTIONE  SPESE QUOTA CARTE IDENTITA' ELETTRONICHE DI COMPETENZA STATALE</t>
  </si>
  <si>
    <t>U.7.02.99.99.000 - Altre uscite per conto terzi n.a.c.</t>
  </si>
  <si>
    <t>U.7.02.99.99.999 - Altre uscite per conto terzi n.a.c.</t>
  </si>
  <si>
    <t>99.01.7 - 13570/2977/99 - SERVIZIO DI ANTICIPAZIONI DI SOMME PER CONTO DELLO STATO (PARTITE DI GIRO)</t>
  </si>
  <si>
    <t>99.01.7 - 13570/2979/99 - SERVIZIO DI ANTICIPAZIONI DI SOMME PER CONTO DI ENTI PUBBLICI E PRIVATI (PARTITE DI GIRO)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</si>
</sst>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43" formatCode="_-* #,##0.00_-;\-* #,##0.00_-;_-* &quot;-&quot;??_-;_-@_-"/>
    <numFmt numFmtId="164" formatCode="_-* #,##0\ _€_-;\-* #,##0\ _€_-;_-* &quot;-&quot;\ _€_-;_-@_-"/>
    <numFmt numFmtId="165" formatCode="#,##0_ ;[Red]\-#,##0\ "/>
  </numFmts>
  <fonts count="30" x14ac:knownFonts="1">
    <font>
      <sz val="10"/>
      <color rgb="FF000000"/>
      <name val="Calibri"/>
      <family val="2"/>
      <scheme val="minor"/>
    </font>
    <font>
      <sz val="10"/>
      <name val="Arial"/>
      <family val="2"/>
    </font>
    <font>
      <sz val="11"/>
      <color theme="1"/>
      <name val="Calibri"/>
      <family val="2"/>
      <scheme val="minor"/>
    </font>
    <font>
      <sz val="10"/>
      <color theme="1"/>
      <name val="Arial"/>
      <family val="2"/>
    </font>
    <font>
      <sz val="10"/>
      <name val="Calibri"/>
      <family val="2"/>
    </font>
    <font>
      <sz val="10"/>
      <color rgb="FF000000"/>
      <name val="Calibri"/>
      <family val="2"/>
    </font>
    <font>
      <sz val="11"/>
      <color rgb="FF000000"/>
      <name val="Calibri"/>
      <family val="2"/>
    </font>
    <font>
      <vertAlign val="superscript"/>
      <sz val="11"/>
      <color rgb="FF000000"/>
      <name val="Calibri"/>
      <family val="2"/>
    </font>
    <font>
      <i/>
      <sz val="10"/>
      <name val="Calibri"/>
      <family val="2"/>
    </font>
    <font>
      <i/>
      <sz val="10"/>
      <color rgb="FF000000"/>
      <name val="Calibri"/>
      <family val="2"/>
    </font>
    <font>
      <b/>
      <sz val="11"/>
      <color rgb="FF000000"/>
      <name val="Calibri"/>
      <family val="2"/>
    </font>
    <font>
      <sz val="11"/>
      <name val="Calibri"/>
      <family val="2"/>
    </font>
    <font>
      <b/>
      <i/>
      <sz val="11"/>
      <name val="Calibri"/>
      <family val="2"/>
    </font>
    <font>
      <b/>
      <i/>
      <vertAlign val="superscript"/>
      <sz val="11"/>
      <name val="Calibri"/>
      <family val="2"/>
    </font>
    <font>
      <b/>
      <i/>
      <sz val="11"/>
      <color theme="1"/>
      <name val="Calibri"/>
      <family val="2"/>
    </font>
    <font>
      <i/>
      <sz val="11"/>
      <color rgb="FF000000"/>
      <name val="Calibri"/>
      <family val="2"/>
    </font>
    <font>
      <sz val="11"/>
      <color theme="1"/>
      <name val="Calibri"/>
      <family val="2"/>
    </font>
    <font>
      <i/>
      <sz val="11"/>
      <name val="Calibri"/>
      <family val="2"/>
    </font>
    <font>
      <b/>
      <sz val="11"/>
      <name val="Calibri"/>
      <family val="2"/>
    </font>
    <font>
      <b/>
      <sz val="11"/>
      <color theme="1"/>
      <name val="Calibri"/>
      <family val="2"/>
    </font>
    <font>
      <i/>
      <sz val="11"/>
      <color theme="1"/>
      <name val="Calibri"/>
      <family val="2"/>
    </font>
    <font>
      <b/>
      <i/>
      <sz val="11"/>
      <color rgb="FF000000"/>
      <name val="Calibri"/>
      <family val="2"/>
    </font>
    <font>
      <b/>
      <sz val="16"/>
      <color rgb="FF000000"/>
      <name val="Calibri"/>
      <family val="2"/>
    </font>
    <font>
      <sz val="10"/>
      <color rgb="FFFF0000"/>
      <name val="Calibri"/>
      <family val="2"/>
    </font>
    <font>
      <sz val="10"/>
      <color rgb="FF0070C0"/>
      <name val="Calibri"/>
      <family val="2"/>
    </font>
    <font>
      <vertAlign val="superscript"/>
      <sz val="10"/>
      <name val="Calibri"/>
      <family val="2"/>
    </font>
    <font>
      <u/>
      <sz val="10"/>
      <color rgb="FF000000"/>
      <name val="Calibri"/>
      <family val="2"/>
    </font>
    <font>
      <u/>
      <sz val="11"/>
      <color theme="1"/>
      <name val="Calibri"/>
      <family val="2"/>
    </font>
    <font>
      <u/>
      <sz val="11"/>
      <color rgb="FF000000"/>
      <name val="Calibri"/>
      <family val="2"/>
    </font>
    <font>
      <sz val="10"/>
      <color rgb="FF000000"/>
      <name val="Calibri"/>
      <family val="2"/>
      <scheme val="minor"/>
    </font>
  </fonts>
  <fills count="3">
    <fill>
      <patternFill patternType="none"/>
    </fill>
    <fill>
      <patternFill patternType="gray125"/>
    </fill>
    <fill>
      <patternFill patternType="solid">
        <fgColor theme="0" tint="-0.24991607409894101"/>
        <bgColor indexed="64"/>
      </patternFill>
    </fill>
  </fills>
  <borders count="94">
    <border>
      <left/>
      <right/>
      <top/>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right/>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bottom/>
      <diagonal/>
    </border>
    <border>
      <left style="double">
        <color auto="1"/>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style="double">
        <color auto="1"/>
      </left>
      <right style="thin">
        <color auto="1"/>
      </right>
      <top style="double">
        <color auto="1"/>
      </top>
      <bottom/>
      <diagonal/>
    </border>
    <border>
      <left style="thin">
        <color auto="1"/>
      </left>
      <right/>
      <top/>
      <bottom/>
      <diagonal/>
    </border>
    <border>
      <left style="double">
        <color auto="1"/>
      </left>
      <right style="thin">
        <color auto="1"/>
      </right>
      <top/>
      <bottom/>
      <diagonal/>
    </border>
    <border>
      <left style="thin">
        <color auto="1"/>
      </left>
      <right style="double">
        <color auto="1"/>
      </right>
      <top/>
      <bottom/>
      <diagonal/>
    </border>
    <border>
      <left style="double">
        <color auto="1"/>
      </left>
      <right style="double">
        <color auto="1"/>
      </right>
      <top style="double">
        <color auto="1"/>
      </top>
      <bottom style="double">
        <color auto="1"/>
      </bottom>
      <diagonal/>
    </border>
    <border>
      <left style="double">
        <color auto="1"/>
      </left>
      <right/>
      <top style="double">
        <color rgb="FF000000"/>
      </top>
      <bottom style="double">
        <color rgb="FF000000"/>
      </bottom>
      <diagonal/>
    </border>
    <border>
      <left/>
      <right style="double">
        <color auto="1"/>
      </right>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double">
        <color auto="1"/>
      </right>
      <top style="thin">
        <color auto="1"/>
      </top>
      <bottom/>
      <diagonal/>
    </border>
    <border>
      <left style="double">
        <color auto="1"/>
      </left>
      <right style="thin">
        <color auto="1"/>
      </right>
      <top style="double">
        <color rgb="FF000000"/>
      </top>
      <bottom style="double">
        <color rgb="FF000000"/>
      </bottom>
      <diagonal/>
    </border>
    <border>
      <left style="thin">
        <color auto="1"/>
      </left>
      <right style="thin">
        <color auto="1"/>
      </right>
      <top style="double">
        <color rgb="FF000000"/>
      </top>
      <bottom style="double">
        <color rgb="FF000000"/>
      </bottom>
      <diagonal/>
    </border>
    <border>
      <left style="thin">
        <color auto="1"/>
      </left>
      <right style="thin">
        <color auto="1"/>
      </right>
      <top style="double">
        <color rgb="FF000000"/>
      </top>
      <bottom/>
      <diagonal/>
    </border>
    <border>
      <left style="thin">
        <color auto="1"/>
      </left>
      <right style="double">
        <color auto="1"/>
      </right>
      <top style="double">
        <color rgb="FF000000"/>
      </top>
      <bottom/>
      <diagonal/>
    </border>
    <border>
      <left style="double">
        <color auto="1"/>
      </left>
      <right style="thin">
        <color auto="1"/>
      </right>
      <top style="double">
        <color rgb="FF000000"/>
      </top>
      <bottom style="double">
        <color auto="1"/>
      </bottom>
      <diagonal/>
    </border>
    <border>
      <left style="thin">
        <color auto="1"/>
      </left>
      <right style="thin">
        <color auto="1"/>
      </right>
      <top style="double">
        <color rgb="FF000000"/>
      </top>
      <bottom style="double">
        <color auto="1"/>
      </bottom>
      <diagonal/>
    </border>
    <border>
      <left style="thin">
        <color auto="1"/>
      </left>
      <right style="double">
        <color auto="1"/>
      </right>
      <top style="double">
        <color rgb="FF000000"/>
      </top>
      <bottom style="double">
        <color auto="1"/>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auto="1"/>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auto="1"/>
      </right>
      <top style="thin">
        <color rgb="FF000000"/>
      </top>
      <bottom style="thin">
        <color rgb="FF000000"/>
      </bottom>
      <diagonal/>
    </border>
    <border>
      <left style="double">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double">
        <color auto="1"/>
      </right>
      <top style="thin">
        <color auto="1"/>
      </top>
      <bottom style="thin">
        <color auto="1"/>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auto="1"/>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auto="1"/>
      </right>
      <top/>
      <bottom style="double">
        <color rgb="FF000000"/>
      </bottom>
      <diagonal/>
    </border>
    <border>
      <left style="double">
        <color rgb="FF000000"/>
      </left>
      <right style="thin">
        <color rgb="FF000000"/>
      </right>
      <top style="double">
        <color auto="1"/>
      </top>
      <bottom/>
      <diagonal/>
    </border>
    <border>
      <left style="thin">
        <color rgb="FF000000"/>
      </left>
      <right style="thin">
        <color rgb="FF000000"/>
      </right>
      <top style="double">
        <color auto="1"/>
      </top>
      <bottom/>
      <diagonal/>
    </border>
    <border>
      <left style="thin">
        <color rgb="FF000000"/>
      </left>
      <right style="double">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style="double">
        <color auto="1"/>
      </top>
      <bottom/>
      <diagonal/>
    </border>
    <border>
      <left style="thin">
        <color auto="1"/>
      </left>
      <right style="thin">
        <color auto="1"/>
      </right>
      <top/>
      <bottom/>
      <diagonal/>
    </border>
    <border>
      <left style="double">
        <color auto="1"/>
      </left>
      <right style="thin">
        <color auto="1"/>
      </right>
      <top style="thin">
        <color auto="1"/>
      </top>
      <bottom style="double">
        <color rgb="FF000000"/>
      </bottom>
      <diagonal/>
    </border>
    <border>
      <left style="thin">
        <color auto="1"/>
      </left>
      <right style="thin">
        <color auto="1"/>
      </right>
      <top style="thin">
        <color auto="1"/>
      </top>
      <bottom style="double">
        <color rgb="FF000000"/>
      </bottom>
      <diagonal/>
    </border>
    <border>
      <left style="thin">
        <color auto="1"/>
      </left>
      <right style="double">
        <color auto="1"/>
      </right>
      <top style="thin">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auto="1"/>
      </left>
      <right style="double">
        <color auto="1"/>
      </right>
      <top style="double">
        <color auto="1"/>
      </top>
      <bottom/>
      <diagonal/>
    </border>
    <border>
      <left/>
      <right style="double">
        <color auto="1"/>
      </right>
      <top/>
      <bottom style="double">
        <color auto="1"/>
      </bottom>
      <diagonal/>
    </border>
    <border>
      <left style="double">
        <color auto="1"/>
      </left>
      <right/>
      <top style="double">
        <color auto="1"/>
      </top>
      <bottom/>
      <diagonal/>
    </border>
    <border>
      <left/>
      <right style="thin">
        <color auto="1"/>
      </right>
      <top/>
      <bottom/>
      <diagonal/>
    </border>
    <border>
      <left/>
      <right style="double">
        <color auto="1"/>
      </right>
      <top style="double">
        <color auto="1"/>
      </top>
      <bottom style="double">
        <color auto="1"/>
      </bottom>
      <diagonal/>
    </border>
    <border>
      <left style="thin">
        <color auto="1"/>
      </left>
      <right/>
      <top/>
      <bottom style="thin">
        <color auto="1"/>
      </bottom>
      <diagonal/>
    </border>
    <border>
      <left/>
      <right style="thin">
        <color rgb="FF000000"/>
      </right>
      <top/>
      <bottom style="thin">
        <color auto="1"/>
      </bottom>
      <diagonal/>
    </border>
    <border>
      <left style="thin">
        <color rgb="FF000000"/>
      </left>
      <right/>
      <top/>
      <bottom style="thin">
        <color auto="1"/>
      </bottom>
      <diagonal/>
    </border>
    <border>
      <left/>
      <right style="double">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dotted">
        <color auto="1"/>
      </top>
      <bottom style="thin">
        <color auto="1"/>
      </bottom>
      <diagonal/>
    </border>
    <border>
      <left style="thin">
        <color auto="1"/>
      </left>
      <right style="double">
        <color auto="1"/>
      </right>
      <top style="dotted">
        <color auto="1"/>
      </top>
      <bottom style="thin">
        <color auto="1"/>
      </bottom>
      <diagonal/>
    </border>
    <border>
      <left style="double">
        <color auto="1"/>
      </left>
      <right style="thin">
        <color auto="1"/>
      </right>
      <top style="dotted">
        <color auto="1"/>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double">
        <color auto="1"/>
      </right>
      <top style="thin">
        <color auto="1"/>
      </top>
      <bottom style="dotted">
        <color auto="1"/>
      </bottom>
      <diagonal/>
    </border>
    <border>
      <left style="double">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style="thin">
        <color auto="1"/>
      </right>
      <top style="dotted">
        <color auto="1"/>
      </top>
      <bottom style="dotted">
        <color auto="1"/>
      </bottom>
      <diagonal/>
    </border>
    <border>
      <left style="thin">
        <color auto="1"/>
      </left>
      <right/>
      <top style="double">
        <color auto="1"/>
      </top>
      <bottom style="thin">
        <color auto="1"/>
      </bottom>
      <diagonal/>
    </border>
  </borders>
  <cellStyleXfs count="13">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2" fillId="0" borderId="0"/>
    <xf numFmtId="43" fontId="29" fillId="0" borderId="0" applyFont="0" applyFill="0" applyBorder="0" applyAlignment="0" applyProtection="0"/>
    <xf numFmtId="0" fontId="2" fillId="0" borderId="0"/>
    <xf numFmtId="0" fontId="3" fillId="0" borderId="0"/>
    <xf numFmtId="0" fontId="2" fillId="0" borderId="0"/>
    <xf numFmtId="0" fontId="2" fillId="0" borderId="0"/>
    <xf numFmtId="0" fontId="29" fillId="0" borderId="0"/>
  </cellStyleXfs>
  <cellXfs count="290">
    <xf numFmtId="0" fontId="0" fillId="0" borderId="0" xfId="0"/>
    <xf numFmtId="0" fontId="9" fillId="0" borderId="0" xfId="12" quotePrefix="1" applyFont="1" applyAlignment="1">
      <alignment horizontal="left" vertical="top" wrapText="1"/>
    </xf>
    <xf numFmtId="0" fontId="9" fillId="0" borderId="64" xfId="12" quotePrefix="1" applyFont="1" applyBorder="1" applyAlignment="1">
      <alignment horizontal="left" vertical="top" wrapText="1"/>
    </xf>
    <xf numFmtId="0" fontId="10" fillId="0" borderId="75" xfId="12" applyFont="1" applyBorder="1" applyAlignment="1">
      <alignment horizontal="right" vertical="center" wrapText="1"/>
    </xf>
    <xf numFmtId="0" fontId="10" fillId="0" borderId="11" xfId="12" applyFont="1" applyBorder="1" applyAlignment="1">
      <alignment horizontal="right" vertical="center" wrapText="1"/>
    </xf>
    <xf numFmtId="0" fontId="12" fillId="0" borderId="79" xfId="12" applyFont="1" applyBorder="1" applyAlignment="1">
      <alignment horizontal="center" vertical="center" wrapText="1"/>
    </xf>
    <xf numFmtId="0" fontId="12" fillId="0" borderId="78" xfId="12" applyFont="1" applyBorder="1" applyAlignment="1">
      <alignment horizontal="center" vertical="center" wrapText="1"/>
    </xf>
    <xf numFmtId="0" fontId="12" fillId="0" borderId="77" xfId="12" applyFont="1" applyBorder="1" applyAlignment="1">
      <alignment horizontal="center" vertical="center" wrapText="1"/>
    </xf>
    <xf numFmtId="0" fontId="12" fillId="0" borderId="76" xfId="12" applyFont="1" applyBorder="1" applyAlignment="1">
      <alignment horizontal="center" vertical="center" wrapText="1"/>
    </xf>
    <xf numFmtId="0" fontId="22" fillId="0" borderId="0" xfId="12" applyFont="1" applyAlignment="1">
      <alignment horizontal="center" vertical="center" wrapText="1"/>
    </xf>
    <xf numFmtId="0" fontId="4" fillId="0" borderId="0" xfId="12" applyFont="1" applyAlignment="1">
      <alignment horizontal="left" vertical="center" wrapText="1"/>
    </xf>
    <xf numFmtId="0" fontId="10" fillId="0" borderId="75" xfId="12" applyFont="1" applyBorder="1" applyAlignment="1">
      <alignment horizontal="center" vertical="center"/>
    </xf>
    <xf numFmtId="0" fontId="10" fillId="0" borderId="12" xfId="12" applyFont="1" applyBorder="1" applyAlignment="1">
      <alignment horizontal="center" vertical="center"/>
    </xf>
    <xf numFmtId="0" fontId="10" fillId="0" borderId="11" xfId="12" applyFont="1" applyBorder="1" applyAlignment="1">
      <alignment horizontal="center" vertical="center"/>
    </xf>
    <xf numFmtId="0" fontId="8" fillId="0" borderId="0" xfId="12" quotePrefix="1" applyFont="1" applyAlignment="1">
      <alignment horizontal="left" vertical="top" wrapText="1"/>
    </xf>
    <xf numFmtId="0" fontId="10" fillId="2" borderId="1" xfId="12" applyFont="1" applyFill="1" applyBorder="1" applyAlignment="1">
      <alignment vertical="center" wrapText="1"/>
    </xf>
    <xf numFmtId="4" fontId="18" fillId="2" borderId="1" xfId="12" applyNumberFormat="1" applyFont="1" applyFill="1" applyBorder="1"/>
    <xf numFmtId="4" fontId="18" fillId="2" borderId="2" xfId="12" applyNumberFormat="1" applyFont="1" applyFill="1" applyBorder="1"/>
    <xf numFmtId="4" fontId="14" fillId="2" borderId="1" xfId="12" applyNumberFormat="1" applyFont="1" applyFill="1" applyBorder="1" applyAlignment="1">
      <alignment horizontal="center" vertical="center" wrapText="1"/>
    </xf>
    <xf numFmtId="4" fontId="14" fillId="2" borderId="2" xfId="12" applyNumberFormat="1" applyFont="1" applyFill="1" applyBorder="1" applyAlignment="1">
      <alignment horizontal="center" vertical="center" wrapText="1"/>
    </xf>
    <xf numFmtId="0" fontId="6" fillId="0" borderId="0" xfId="12" applyFont="1" applyAlignment="1">
      <alignment horizontal="left" vertical="center"/>
    </xf>
    <xf numFmtId="0" fontId="6" fillId="0" borderId="0" xfId="12" applyFont="1"/>
    <xf numFmtId="0" fontId="6" fillId="0" borderId="3" xfId="12" applyFont="1" applyBorder="1" applyAlignment="1">
      <alignment horizontal="left" vertical="center"/>
    </xf>
    <xf numFmtId="0" fontId="11" fillId="0" borderId="3" xfId="12" applyFont="1" applyBorder="1" applyAlignment="1">
      <alignment wrapText="1"/>
    </xf>
    <xf numFmtId="0" fontId="6" fillId="0" borderId="0" xfId="12" applyFont="1" applyAlignment="1">
      <alignment horizontal="left"/>
    </xf>
    <xf numFmtId="0" fontId="12" fillId="0" borderId="1" xfId="12" applyFont="1" applyBorder="1" applyAlignment="1">
      <alignment horizontal="center" vertical="center" wrapText="1"/>
    </xf>
    <xf numFmtId="0" fontId="12" fillId="0" borderId="4" xfId="12" applyFont="1" applyBorder="1" applyAlignment="1">
      <alignment horizontal="center" vertical="center" wrapText="1"/>
    </xf>
    <xf numFmtId="0" fontId="12" fillId="0" borderId="5" xfId="12" applyFont="1" applyBorder="1" applyAlignment="1">
      <alignment horizontal="center" vertical="center" wrapText="1"/>
    </xf>
    <xf numFmtId="0" fontId="12" fillId="0" borderId="6" xfId="12" applyFont="1" applyBorder="1" applyAlignment="1">
      <alignment horizontal="center" vertical="center" wrapText="1"/>
    </xf>
    <xf numFmtId="0" fontId="12" fillId="0" borderId="7" xfId="12" applyFont="1" applyBorder="1" applyAlignment="1">
      <alignment horizontal="center" vertical="center" wrapText="1"/>
    </xf>
    <xf numFmtId="0" fontId="12" fillId="0" borderId="8" xfId="12" applyFont="1" applyBorder="1" applyAlignment="1">
      <alignment horizontal="center" vertical="center" wrapText="1"/>
    </xf>
    <xf numFmtId="0" fontId="6" fillId="0" borderId="9" xfId="12" applyFont="1" applyBorder="1" applyAlignment="1">
      <alignment horizontal="left" vertical="center"/>
    </xf>
    <xf numFmtId="0" fontId="10" fillId="0" borderId="10" xfId="12" applyFont="1" applyBorder="1" applyAlignment="1">
      <alignment horizontal="left" vertical="center"/>
    </xf>
    <xf numFmtId="165" fontId="14" fillId="0" borderId="0" xfId="12" applyNumberFormat="1" applyFont="1" applyAlignment="1">
      <alignment horizontal="center" vertical="center" wrapText="1"/>
    </xf>
    <xf numFmtId="0" fontId="6" fillId="0" borderId="0" xfId="12" applyFont="1" applyAlignment="1">
      <alignment horizontal="center" vertical="center"/>
    </xf>
    <xf numFmtId="0" fontId="10" fillId="0" borderId="11" xfId="12" applyFont="1" applyBorder="1" applyAlignment="1">
      <alignment vertical="center" wrapText="1"/>
    </xf>
    <xf numFmtId="0" fontId="14" fillId="0" borderId="0" xfId="12" applyFont="1" applyAlignment="1">
      <alignment horizontal="center" vertical="center" wrapText="1"/>
    </xf>
    <xf numFmtId="0" fontId="6" fillId="0" borderId="0" xfId="12" applyFont="1" applyAlignment="1">
      <alignment vertical="center"/>
    </xf>
    <xf numFmtId="0" fontId="10" fillId="0" borderId="12" xfId="12" applyFont="1" applyBorder="1" applyAlignment="1">
      <alignment horizontal="left" vertical="center"/>
    </xf>
    <xf numFmtId="0" fontId="14" fillId="0" borderId="12" xfId="12" applyFont="1" applyBorder="1" applyAlignment="1">
      <alignment horizontal="center" vertical="center" wrapText="1"/>
    </xf>
    <xf numFmtId="0" fontId="14" fillId="0" borderId="3" xfId="12" applyFont="1" applyBorder="1" applyAlignment="1">
      <alignment horizontal="center" vertical="center" wrapText="1"/>
    </xf>
    <xf numFmtId="0" fontId="11" fillId="0" borderId="13" xfId="8" applyFont="1" applyBorder="1" applyAlignment="1">
      <alignment horizontal="left" vertical="center"/>
    </xf>
    <xf numFmtId="0" fontId="11" fillId="0" borderId="14" xfId="8" applyFont="1" applyBorder="1" applyAlignment="1">
      <alignment horizontal="left" vertical="center"/>
    </xf>
    <xf numFmtId="0" fontId="11" fillId="0" borderId="15" xfId="8" applyFont="1" applyBorder="1" applyAlignment="1">
      <alignment horizontal="left" vertical="center"/>
    </xf>
    <xf numFmtId="0" fontId="11" fillId="0" borderId="16" xfId="8" applyFont="1" applyBorder="1" applyAlignment="1">
      <alignment horizontal="left" vertical="center"/>
    </xf>
    <xf numFmtId="0" fontId="18" fillId="0" borderId="15" xfId="8" applyFont="1" applyBorder="1" applyAlignment="1">
      <alignment horizontal="left" vertical="center"/>
    </xf>
    <xf numFmtId="0" fontId="18" fillId="0" borderId="14" xfId="8" applyFont="1" applyBorder="1" applyAlignment="1">
      <alignment horizontal="left" vertical="center" wrapText="1"/>
    </xf>
    <xf numFmtId="0" fontId="10" fillId="0" borderId="0" xfId="12" applyFont="1"/>
    <xf numFmtId="0" fontId="18" fillId="0" borderId="14" xfId="8" applyFont="1" applyBorder="1" applyAlignment="1">
      <alignment horizontal="left" vertical="center"/>
    </xf>
    <xf numFmtId="0" fontId="11" fillId="0" borderId="14" xfId="8" applyFont="1" applyBorder="1" applyAlignment="1">
      <alignment horizontal="left" vertical="center" wrapText="1"/>
    </xf>
    <xf numFmtId="0" fontId="18" fillId="0" borderId="17" xfId="8" applyFont="1" applyBorder="1" applyAlignment="1">
      <alignment horizontal="left" vertical="center"/>
    </xf>
    <xf numFmtId="0" fontId="6" fillId="0" borderId="18" xfId="12" applyFont="1" applyBorder="1" applyAlignment="1">
      <alignment horizontal="left" vertical="center" wrapText="1"/>
    </xf>
    <xf numFmtId="0" fontId="11" fillId="0" borderId="0" xfId="12" applyFont="1"/>
    <xf numFmtId="0" fontId="10" fillId="0" borderId="0" xfId="12" applyFont="1" applyAlignment="1">
      <alignment horizontal="left" vertical="center" wrapText="1"/>
    </xf>
    <xf numFmtId="0" fontId="18" fillId="0" borderId="14" xfId="8" applyFont="1" applyBorder="1" applyAlignment="1">
      <alignment horizontal="left" vertical="top" wrapText="1"/>
    </xf>
    <xf numFmtId="0" fontId="11" fillId="0" borderId="17" xfId="8" applyFont="1" applyBorder="1" applyAlignment="1">
      <alignment horizontal="left" vertical="center"/>
    </xf>
    <xf numFmtId="0" fontId="6" fillId="0" borderId="0" xfId="12" applyFont="1" applyAlignment="1">
      <alignment horizontal="left" vertical="center" wrapText="1"/>
    </xf>
    <xf numFmtId="4" fontId="15" fillId="0" borderId="0" xfId="12" applyNumberFormat="1" applyFont="1" applyAlignment="1">
      <alignment horizontal="right"/>
    </xf>
    <xf numFmtId="4" fontId="15" fillId="0" borderId="19" xfId="12" applyNumberFormat="1" applyFont="1" applyBorder="1" applyAlignment="1">
      <alignment horizontal="right"/>
    </xf>
    <xf numFmtId="0" fontId="6" fillId="0" borderId="20" xfId="12" applyFont="1" applyBorder="1" applyAlignment="1">
      <alignment horizontal="left" vertical="center"/>
    </xf>
    <xf numFmtId="0" fontId="10" fillId="0" borderId="17" xfId="12" applyFont="1" applyBorder="1" applyAlignment="1">
      <alignment horizontal="right" vertical="center"/>
    </xf>
    <xf numFmtId="0" fontId="6" fillId="0" borderId="21" xfId="12" applyFont="1" applyBorder="1" applyAlignment="1">
      <alignment horizontal="left" vertical="center"/>
    </xf>
    <xf numFmtId="3" fontId="14" fillId="0" borderId="1" xfId="12" applyNumberFormat="1" applyFont="1" applyBorder="1" applyAlignment="1" applyProtection="1">
      <alignment horizontal="right" vertical="center" wrapText="1"/>
      <protection locked="0"/>
    </xf>
    <xf numFmtId="3" fontId="14" fillId="0" borderId="4" xfId="12" applyNumberFormat="1" applyFont="1" applyBorder="1" applyAlignment="1" applyProtection="1">
      <alignment horizontal="right" vertical="center" wrapText="1"/>
      <protection locked="0"/>
    </xf>
    <xf numFmtId="3" fontId="16" fillId="0" borderId="22" xfId="12" applyNumberFormat="1" applyFont="1" applyBorder="1" applyAlignment="1">
      <alignment horizontal="right" wrapText="1"/>
    </xf>
    <xf numFmtId="3" fontId="16" fillId="0" borderId="23" xfId="12" applyNumberFormat="1" applyFont="1" applyBorder="1" applyAlignment="1">
      <alignment horizontal="right" wrapText="1"/>
    </xf>
    <xf numFmtId="3" fontId="16" fillId="0" borderId="24" xfId="12" applyNumberFormat="1" applyFont="1" applyBorder="1" applyAlignment="1">
      <alignment horizontal="right" wrapText="1"/>
    </xf>
    <xf numFmtId="3" fontId="16" fillId="0" borderId="25" xfId="12" applyNumberFormat="1" applyFont="1" applyBorder="1" applyAlignment="1">
      <alignment horizontal="right" wrapText="1"/>
    </xf>
    <xf numFmtId="3" fontId="16" fillId="0" borderId="26" xfId="12" applyNumberFormat="1" applyFont="1" applyBorder="1" applyAlignment="1">
      <alignment horizontal="right" wrapText="1"/>
    </xf>
    <xf numFmtId="3" fontId="16" fillId="0" borderId="27" xfId="12" applyNumberFormat="1" applyFont="1" applyBorder="1" applyAlignment="1">
      <alignment horizontal="right" wrapText="1"/>
    </xf>
    <xf numFmtId="3" fontId="16" fillId="0" borderId="28" xfId="12" applyNumberFormat="1" applyFont="1" applyBorder="1" applyAlignment="1">
      <alignment horizontal="right" wrapText="1"/>
    </xf>
    <xf numFmtId="3" fontId="16" fillId="0" borderId="25" xfId="12" applyNumberFormat="1" applyFont="1" applyBorder="1" applyAlignment="1" applyProtection="1">
      <alignment horizontal="right" wrapText="1"/>
      <protection locked="0"/>
    </xf>
    <xf numFmtId="3" fontId="16" fillId="0" borderId="26" xfId="12" applyNumberFormat="1" applyFont="1" applyBorder="1" applyAlignment="1" applyProtection="1">
      <alignment horizontal="right" wrapText="1"/>
      <protection locked="0"/>
    </xf>
    <xf numFmtId="3" fontId="16" fillId="0" borderId="27" xfId="12" applyNumberFormat="1" applyFont="1" applyBorder="1" applyAlignment="1" applyProtection="1">
      <alignment horizontal="right" wrapText="1"/>
      <protection locked="0"/>
    </xf>
    <xf numFmtId="3" fontId="16" fillId="0" borderId="28" xfId="12" applyNumberFormat="1" applyFont="1" applyBorder="1" applyAlignment="1" applyProtection="1">
      <alignment horizontal="right" wrapText="1"/>
      <protection locked="0"/>
    </xf>
    <xf numFmtId="3" fontId="19" fillId="0" borderId="25" xfId="12" applyNumberFormat="1" applyFont="1" applyBorder="1" applyAlignment="1">
      <alignment horizontal="right" wrapText="1"/>
    </xf>
    <xf numFmtId="3" fontId="19" fillId="0" borderId="27" xfId="12" applyNumberFormat="1" applyFont="1" applyBorder="1" applyAlignment="1">
      <alignment horizontal="right" wrapText="1"/>
    </xf>
    <xf numFmtId="3" fontId="19" fillId="0" borderId="28" xfId="12" applyNumberFormat="1" applyFont="1" applyBorder="1" applyAlignment="1">
      <alignment horizontal="right" wrapText="1"/>
    </xf>
    <xf numFmtId="3" fontId="20" fillId="0" borderId="25" xfId="12" applyNumberFormat="1" applyFont="1" applyBorder="1" applyAlignment="1" applyProtection="1">
      <alignment horizontal="right" wrapText="1"/>
      <protection locked="0"/>
    </xf>
    <xf numFmtId="3" fontId="20" fillId="0" borderId="26" xfId="12" applyNumberFormat="1" applyFont="1" applyBorder="1" applyAlignment="1" applyProtection="1">
      <alignment horizontal="right" wrapText="1"/>
      <protection locked="0"/>
    </xf>
    <xf numFmtId="3" fontId="20" fillId="0" borderId="27" xfId="12" applyNumberFormat="1" applyFont="1" applyBorder="1" applyAlignment="1" applyProtection="1">
      <alignment horizontal="right" wrapText="1"/>
      <protection locked="0"/>
    </xf>
    <xf numFmtId="3" fontId="20" fillId="0" borderId="29" xfId="12" applyNumberFormat="1" applyFont="1" applyBorder="1" applyAlignment="1" applyProtection="1">
      <alignment horizontal="right" wrapText="1"/>
      <protection locked="0"/>
    </xf>
    <xf numFmtId="3" fontId="20" fillId="0" borderId="28" xfId="12" applyNumberFormat="1" applyFont="1" applyBorder="1" applyAlignment="1" applyProtection="1">
      <alignment horizontal="right" wrapText="1"/>
      <protection locked="0"/>
    </xf>
    <xf numFmtId="3" fontId="16" fillId="0" borderId="25" xfId="12" applyNumberFormat="1" applyFont="1" applyBorder="1" applyAlignment="1" applyProtection="1">
      <alignment horizontal="right"/>
      <protection locked="0"/>
    </xf>
    <xf numFmtId="3" fontId="16" fillId="0" borderId="26" xfId="12" applyNumberFormat="1" applyFont="1" applyBorder="1" applyAlignment="1" applyProtection="1">
      <alignment horizontal="right"/>
      <protection locked="0"/>
    </xf>
    <xf numFmtId="3" fontId="16" fillId="0" borderId="27" xfId="12" applyNumberFormat="1" applyFont="1" applyBorder="1" applyAlignment="1" applyProtection="1">
      <alignment horizontal="right"/>
      <protection locked="0"/>
    </xf>
    <xf numFmtId="3" fontId="16" fillId="0" borderId="29" xfId="12" applyNumberFormat="1" applyFont="1" applyBorder="1" applyAlignment="1" applyProtection="1">
      <alignment horizontal="right"/>
      <protection locked="0"/>
    </xf>
    <xf numFmtId="3" fontId="16" fillId="0" borderId="28" xfId="12" applyNumberFormat="1" applyFont="1" applyBorder="1" applyAlignment="1" applyProtection="1">
      <alignment horizontal="right"/>
      <protection locked="0"/>
    </xf>
    <xf numFmtId="3" fontId="16" fillId="0" borderId="30" xfId="12" applyNumberFormat="1" applyFont="1" applyBorder="1" applyAlignment="1" applyProtection="1">
      <alignment horizontal="right"/>
      <protection locked="0"/>
    </xf>
    <xf numFmtId="3" fontId="16" fillId="0" borderId="31" xfId="12" applyNumberFormat="1" applyFont="1" applyBorder="1" applyAlignment="1" applyProtection="1">
      <alignment horizontal="right"/>
      <protection locked="0"/>
    </xf>
    <xf numFmtId="3" fontId="16" fillId="0" borderId="32" xfId="12" applyNumberFormat="1" applyFont="1" applyBorder="1" applyAlignment="1" applyProtection="1">
      <alignment horizontal="right"/>
      <protection locked="0"/>
    </xf>
    <xf numFmtId="3" fontId="16" fillId="0" borderId="33" xfId="12" applyNumberFormat="1" applyFont="1" applyBorder="1" applyAlignment="1" applyProtection="1">
      <alignment horizontal="right"/>
      <protection locked="0"/>
    </xf>
    <xf numFmtId="3" fontId="16" fillId="0" borderId="34" xfId="12" applyNumberFormat="1" applyFont="1" applyBorder="1" applyAlignment="1" applyProtection="1">
      <alignment horizontal="right"/>
      <protection locked="0"/>
    </xf>
    <xf numFmtId="3" fontId="20" fillId="0" borderId="35" xfId="12" applyNumberFormat="1" applyFont="1" applyBorder="1" applyAlignment="1" applyProtection="1">
      <alignment horizontal="right" wrapText="1"/>
      <protection locked="0"/>
    </xf>
    <xf numFmtId="3" fontId="20" fillId="0" borderId="36" xfId="12" applyNumberFormat="1" applyFont="1" applyBorder="1" applyAlignment="1" applyProtection="1">
      <alignment horizontal="right" wrapText="1"/>
      <protection locked="0"/>
    </xf>
    <xf numFmtId="3" fontId="16" fillId="0" borderId="37" xfId="12" applyNumberFormat="1" applyFont="1" applyBorder="1" applyAlignment="1" applyProtection="1">
      <alignment horizontal="right"/>
      <protection locked="0"/>
    </xf>
    <xf numFmtId="3" fontId="16" fillId="0" borderId="38" xfId="12" applyNumberFormat="1" applyFont="1" applyBorder="1" applyAlignment="1" applyProtection="1">
      <alignment horizontal="right"/>
      <protection locked="0"/>
    </xf>
    <xf numFmtId="3" fontId="19" fillId="0" borderId="39" xfId="12" applyNumberFormat="1" applyFont="1" applyBorder="1" applyAlignment="1">
      <alignment horizontal="right"/>
    </xf>
    <xf numFmtId="3" fontId="19" fillId="0" borderId="40" xfId="12" applyNumberFormat="1" applyFont="1" applyBorder="1" applyAlignment="1">
      <alignment horizontal="right"/>
    </xf>
    <xf numFmtId="3" fontId="19" fillId="0" borderId="41" xfId="12" applyNumberFormat="1" applyFont="1" applyBorder="1" applyAlignment="1">
      <alignment horizontal="right"/>
    </xf>
    <xf numFmtId="3" fontId="18" fillId="0" borderId="2" xfId="12" applyNumberFormat="1" applyFont="1" applyBorder="1" applyProtection="1">
      <protection locked="0"/>
    </xf>
    <xf numFmtId="3" fontId="18" fillId="0" borderId="40" xfId="12" applyNumberFormat="1" applyFont="1" applyBorder="1" applyAlignment="1">
      <alignment horizontal="right"/>
    </xf>
    <xf numFmtId="3" fontId="18" fillId="0" borderId="4" xfId="12" applyNumberFormat="1" applyFont="1" applyBorder="1" applyProtection="1">
      <protection locked="0"/>
    </xf>
    <xf numFmtId="3" fontId="16" fillId="0" borderId="42" xfId="12" applyNumberFormat="1" applyFont="1" applyBorder="1" applyAlignment="1" applyProtection="1">
      <alignment horizontal="right"/>
      <protection locked="0"/>
    </xf>
    <xf numFmtId="3" fontId="16" fillId="0" borderId="43" xfId="12" applyNumberFormat="1" applyFont="1" applyBorder="1" applyAlignment="1" applyProtection="1">
      <alignment horizontal="right"/>
      <protection locked="0"/>
    </xf>
    <xf numFmtId="3" fontId="16" fillId="0" borderId="44" xfId="12" applyNumberFormat="1" applyFont="1" applyBorder="1" applyAlignment="1" applyProtection="1">
      <alignment horizontal="right"/>
      <protection locked="0"/>
    </xf>
    <xf numFmtId="3" fontId="16" fillId="0" borderId="45" xfId="12" applyNumberFormat="1" applyFont="1" applyBorder="1" applyAlignment="1" applyProtection="1">
      <alignment horizontal="right"/>
      <protection locked="0"/>
    </xf>
    <xf numFmtId="3" fontId="16" fillId="0" borderId="46" xfId="12" applyNumberFormat="1" applyFont="1" applyBorder="1" applyAlignment="1" applyProtection="1">
      <alignment horizontal="right"/>
      <protection locked="0"/>
    </xf>
    <xf numFmtId="3" fontId="16" fillId="0" borderId="47" xfId="12" applyNumberFormat="1" applyFont="1" applyBorder="1" applyAlignment="1" applyProtection="1">
      <alignment horizontal="right"/>
      <protection locked="0"/>
    </xf>
    <xf numFmtId="3" fontId="16" fillId="0" borderId="45" xfId="12" applyNumberFormat="1" applyFont="1" applyBorder="1" applyProtection="1">
      <protection locked="0"/>
    </xf>
    <xf numFmtId="3" fontId="16" fillId="0" borderId="46" xfId="12" applyNumberFormat="1" applyFont="1" applyBorder="1" applyProtection="1">
      <protection locked="0"/>
    </xf>
    <xf numFmtId="3" fontId="16" fillId="0" borderId="47" xfId="12" applyNumberFormat="1" applyFont="1" applyBorder="1" applyProtection="1">
      <protection locked="0"/>
    </xf>
    <xf numFmtId="3" fontId="19" fillId="0" borderId="48" xfId="12" applyNumberFormat="1" applyFont="1" applyBorder="1" applyAlignment="1">
      <alignment horizontal="right" wrapText="1"/>
    </xf>
    <xf numFmtId="3" fontId="19" fillId="0" borderId="49" xfId="12" applyNumberFormat="1" applyFont="1" applyBorder="1" applyAlignment="1">
      <alignment horizontal="right" wrapText="1"/>
    </xf>
    <xf numFmtId="3" fontId="19" fillId="0" borderId="50" xfId="12" applyNumberFormat="1" applyFont="1" applyBorder="1" applyAlignment="1">
      <alignment horizontal="right" wrapText="1"/>
    </xf>
    <xf numFmtId="3" fontId="16" fillId="0" borderId="48" xfId="12" applyNumberFormat="1" applyFont="1" applyBorder="1" applyAlignment="1" applyProtection="1">
      <alignment horizontal="right" wrapText="1"/>
      <protection locked="0"/>
    </xf>
    <xf numFmtId="3" fontId="16" fillId="0" borderId="49" xfId="12" applyNumberFormat="1" applyFont="1" applyBorder="1" applyAlignment="1" applyProtection="1">
      <alignment horizontal="right" wrapText="1"/>
      <protection locked="0"/>
    </xf>
    <xf numFmtId="3" fontId="6" fillId="0" borderId="45" xfId="12" applyNumberFormat="1" applyFont="1" applyBorder="1" applyProtection="1">
      <protection locked="0"/>
    </xf>
    <xf numFmtId="3" fontId="6" fillId="0" borderId="46" xfId="12" applyNumberFormat="1" applyFont="1" applyBorder="1" applyProtection="1">
      <protection locked="0"/>
    </xf>
    <xf numFmtId="3" fontId="6" fillId="0" borderId="47" xfId="12" applyNumberFormat="1" applyFont="1" applyBorder="1" applyProtection="1">
      <protection locked="0"/>
    </xf>
    <xf numFmtId="3" fontId="16" fillId="0" borderId="51" xfId="12" applyNumberFormat="1" applyFont="1" applyBorder="1" applyAlignment="1" applyProtection="1">
      <alignment horizontal="right"/>
      <protection locked="0"/>
    </xf>
    <xf numFmtId="3" fontId="16" fillId="0" borderId="52" xfId="12" applyNumberFormat="1" applyFont="1" applyBorder="1" applyAlignment="1" applyProtection="1">
      <alignment horizontal="right"/>
      <protection locked="0"/>
    </xf>
    <xf numFmtId="3" fontId="16" fillId="0" borderId="53" xfId="12" applyNumberFormat="1" applyFont="1" applyBorder="1" applyAlignment="1" applyProtection="1">
      <alignment horizontal="right"/>
      <protection locked="0"/>
    </xf>
    <xf numFmtId="3" fontId="19" fillId="0" borderId="52" xfId="12" applyNumberFormat="1" applyFont="1" applyBorder="1" applyAlignment="1">
      <alignment horizontal="right"/>
    </xf>
    <xf numFmtId="3" fontId="19" fillId="0" borderId="53" xfId="12" applyNumberFormat="1" applyFont="1" applyBorder="1" applyAlignment="1">
      <alignment horizontal="right"/>
    </xf>
    <xf numFmtId="3" fontId="19" fillId="0" borderId="51" xfId="12" applyNumberFormat="1" applyFont="1" applyBorder="1" applyAlignment="1">
      <alignment horizontal="right"/>
    </xf>
    <xf numFmtId="3" fontId="19" fillId="0" borderId="51" xfId="12" applyNumberFormat="1" applyFont="1" applyBorder="1" applyAlignment="1" applyProtection="1">
      <alignment horizontal="right"/>
      <protection locked="0"/>
    </xf>
    <xf numFmtId="3" fontId="19" fillId="0" borderId="52" xfId="12" applyNumberFormat="1" applyFont="1" applyBorder="1" applyAlignment="1" applyProtection="1">
      <alignment horizontal="right"/>
      <protection locked="0"/>
    </xf>
    <xf numFmtId="3" fontId="19" fillId="0" borderId="53" xfId="12" applyNumberFormat="1" applyFont="1" applyBorder="1" applyAlignment="1" applyProtection="1">
      <alignment horizontal="right"/>
      <protection locked="0"/>
    </xf>
    <xf numFmtId="3" fontId="21" fillId="0" borderId="54" xfId="12" applyNumberFormat="1" applyFont="1" applyBorder="1" applyAlignment="1">
      <alignment horizontal="right"/>
    </xf>
    <xf numFmtId="3" fontId="21" fillId="0" borderId="55" xfId="12" applyNumberFormat="1" applyFont="1" applyBorder="1" applyAlignment="1">
      <alignment horizontal="right"/>
    </xf>
    <xf numFmtId="3" fontId="21" fillId="0" borderId="56" xfId="12" applyNumberFormat="1" applyFont="1" applyBorder="1" applyAlignment="1">
      <alignment horizontal="right"/>
    </xf>
    <xf numFmtId="3" fontId="11" fillId="0" borderId="57" xfId="12" applyNumberFormat="1" applyFont="1" applyBorder="1" applyProtection="1">
      <protection locked="0"/>
    </xf>
    <xf numFmtId="3" fontId="11" fillId="0" borderId="58" xfId="12" applyNumberFormat="1" applyFont="1" applyBorder="1" applyProtection="1">
      <protection locked="0"/>
    </xf>
    <xf numFmtId="3" fontId="11" fillId="0" borderId="59" xfId="12" applyNumberFormat="1" applyFont="1" applyBorder="1" applyProtection="1">
      <protection locked="0"/>
    </xf>
    <xf numFmtId="3" fontId="19" fillId="0" borderId="13" xfId="12" applyNumberFormat="1" applyFont="1" applyBorder="1" applyAlignment="1">
      <alignment horizontal="right"/>
    </xf>
    <xf numFmtId="3" fontId="19" fillId="0" borderId="60" xfId="12" applyNumberFormat="1" applyFont="1" applyBorder="1" applyAlignment="1">
      <alignment horizontal="right"/>
    </xf>
    <xf numFmtId="3" fontId="19" fillId="0" borderId="61" xfId="12" applyNumberFormat="1" applyFont="1" applyBorder="1" applyAlignment="1">
      <alignment horizontal="right"/>
    </xf>
    <xf numFmtId="3" fontId="12" fillId="0" borderId="4" xfId="12" applyNumberFormat="1" applyFont="1" applyBorder="1" applyAlignment="1">
      <alignment horizontal="right" vertical="center" wrapText="1"/>
    </xf>
    <xf numFmtId="3" fontId="19" fillId="0" borderId="4" xfId="12" applyNumberFormat="1" applyFont="1" applyBorder="1" applyAlignment="1">
      <alignment horizontal="right"/>
    </xf>
    <xf numFmtId="3" fontId="12" fillId="0" borderId="2" xfId="12" applyNumberFormat="1" applyFont="1" applyBorder="1" applyAlignment="1">
      <alignment horizontal="right" vertical="center" wrapText="1"/>
    </xf>
    <xf numFmtId="0" fontId="10" fillId="0" borderId="3" xfId="12" applyFont="1" applyBorder="1" applyAlignment="1">
      <alignment horizontal="right" vertical="center" wrapText="1"/>
    </xf>
    <xf numFmtId="0" fontId="10" fillId="0" borderId="12" xfId="12" applyFont="1" applyBorder="1" applyAlignment="1">
      <alignment horizontal="right" vertical="center" wrapText="1"/>
    </xf>
    <xf numFmtId="0" fontId="9" fillId="0" borderId="62" xfId="12" applyFont="1" applyBorder="1" applyAlignment="1">
      <alignment horizontal="left" vertical="center" wrapText="1"/>
    </xf>
    <xf numFmtId="0" fontId="9" fillId="0" borderId="63" xfId="12" applyFont="1" applyBorder="1" applyAlignment="1">
      <alignment horizontal="left" vertical="center" wrapText="1"/>
    </xf>
    <xf numFmtId="0" fontId="10" fillId="0" borderId="64" xfId="12" applyFont="1" applyBorder="1" applyAlignment="1">
      <alignment horizontal="right" vertical="center" wrapText="1"/>
    </xf>
    <xf numFmtId="0" fontId="10" fillId="0" borderId="64" xfId="12" applyFont="1" applyBorder="1" applyAlignment="1">
      <alignment horizontal="right" vertical="center"/>
    </xf>
    <xf numFmtId="0" fontId="10" fillId="0" borderId="11" xfId="12" applyFont="1" applyBorder="1" applyAlignment="1">
      <alignment horizontal="right" vertical="center"/>
    </xf>
    <xf numFmtId="0" fontId="28" fillId="0" borderId="0" xfId="12" applyFont="1" applyAlignment="1">
      <alignment horizontal="left" vertical="center"/>
    </xf>
    <xf numFmtId="0" fontId="11" fillId="0" borderId="13" xfId="11" applyFont="1" applyBorder="1" applyAlignment="1">
      <alignment horizontal="left" vertical="center"/>
    </xf>
    <xf numFmtId="0" fontId="11" fillId="0" borderId="14" xfId="11" applyFont="1" applyBorder="1" applyAlignment="1">
      <alignment horizontal="left" vertical="center"/>
    </xf>
    <xf numFmtId="0" fontId="11" fillId="0" borderId="15" xfId="11" applyFont="1" applyBorder="1" applyAlignment="1">
      <alignment horizontal="left" vertical="center"/>
    </xf>
    <xf numFmtId="0" fontId="8" fillId="0" borderId="65" xfId="11" applyFont="1" applyBorder="1" applyAlignment="1">
      <alignment horizontal="left" vertical="center" wrapText="1"/>
    </xf>
    <xf numFmtId="0" fontId="8" fillId="0" borderId="16" xfId="11" applyFont="1" applyBorder="1" applyAlignment="1">
      <alignment horizontal="left" vertical="center" wrapText="1"/>
    </xf>
    <xf numFmtId="0" fontId="18" fillId="0" borderId="15" xfId="11" applyFont="1" applyBorder="1" applyAlignment="1">
      <alignment horizontal="left" vertical="center"/>
    </xf>
    <xf numFmtId="0" fontId="18" fillId="0" borderId="14" xfId="11" applyFont="1" applyBorder="1" applyAlignment="1">
      <alignment horizontal="left" vertical="center" wrapText="1"/>
    </xf>
    <xf numFmtId="0" fontId="18" fillId="0" borderId="14" xfId="11" applyFont="1" applyBorder="1" applyAlignment="1">
      <alignment horizontal="left" vertical="center"/>
    </xf>
    <xf numFmtId="0" fontId="11" fillId="0" borderId="14" xfId="11" applyFont="1" applyBorder="1" applyAlignment="1">
      <alignment horizontal="left" vertical="center" wrapText="1"/>
    </xf>
    <xf numFmtId="3" fontId="19" fillId="0" borderId="66" xfId="12" applyNumberFormat="1" applyFont="1" applyBorder="1" applyAlignment="1">
      <alignment horizontal="right" wrapText="1"/>
    </xf>
    <xf numFmtId="3" fontId="19" fillId="0" borderId="67" xfId="12" applyNumberFormat="1" applyFont="1" applyBorder="1" applyAlignment="1">
      <alignment horizontal="right" wrapText="1"/>
    </xf>
    <xf numFmtId="3" fontId="19" fillId="0" borderId="68" xfId="12" applyNumberFormat="1" applyFont="1" applyBorder="1" applyAlignment="1">
      <alignment horizontal="right" wrapText="1"/>
    </xf>
    <xf numFmtId="0" fontId="18" fillId="0" borderId="17" xfId="11" applyFont="1" applyBorder="1" applyAlignment="1">
      <alignment horizontal="left" vertical="center"/>
    </xf>
    <xf numFmtId="3" fontId="16" fillId="0" borderId="22" xfId="12" applyNumberFormat="1" applyFont="1" applyBorder="1" applyAlignment="1" applyProtection="1">
      <alignment horizontal="right"/>
      <protection locked="0"/>
    </xf>
    <xf numFmtId="3" fontId="16" fillId="0" borderId="23" xfId="12" applyNumberFormat="1" applyFont="1" applyBorder="1" applyAlignment="1" applyProtection="1">
      <alignment horizontal="right"/>
      <protection locked="0"/>
    </xf>
    <xf numFmtId="3" fontId="16" fillId="0" borderId="24" xfId="12" applyNumberFormat="1" applyFont="1" applyBorder="1" applyAlignment="1" applyProtection="1">
      <alignment horizontal="right"/>
      <protection locked="0"/>
    </xf>
    <xf numFmtId="0" fontId="8" fillId="0" borderId="14" xfId="11" applyFont="1" applyBorder="1" applyAlignment="1">
      <alignment horizontal="left" vertical="center" wrapText="1"/>
    </xf>
    <xf numFmtId="3" fontId="16" fillId="0" borderId="25" xfId="12" applyNumberFormat="1" applyFont="1" applyBorder="1" applyProtection="1">
      <protection locked="0"/>
    </xf>
    <xf numFmtId="3" fontId="16" fillId="0" borderId="27" xfId="12" applyNumberFormat="1" applyFont="1" applyBorder="1" applyProtection="1">
      <protection locked="0"/>
    </xf>
    <xf numFmtId="3" fontId="16" fillId="0" borderId="28" xfId="12" applyNumberFormat="1" applyFont="1" applyBorder="1" applyProtection="1">
      <protection locked="0"/>
    </xf>
    <xf numFmtId="3" fontId="27" fillId="0" borderId="28" xfId="12" applyNumberFormat="1" applyFont="1" applyBorder="1" applyAlignment="1" applyProtection="1">
      <alignment horizontal="right"/>
      <protection locked="0"/>
    </xf>
    <xf numFmtId="3" fontId="6" fillId="0" borderId="25" xfId="12" applyNumberFormat="1" applyFont="1" applyBorder="1" applyProtection="1">
      <protection locked="0"/>
    </xf>
    <xf numFmtId="3" fontId="6" fillId="0" borderId="27" xfId="12" applyNumberFormat="1" applyFont="1" applyBorder="1" applyProtection="1">
      <protection locked="0"/>
    </xf>
    <xf numFmtId="3" fontId="6" fillId="0" borderId="28" xfId="12" applyNumberFormat="1" applyFont="1" applyBorder="1" applyProtection="1">
      <protection locked="0"/>
    </xf>
    <xf numFmtId="3" fontId="19" fillId="0" borderId="27" xfId="12" applyNumberFormat="1" applyFont="1" applyBorder="1" applyAlignment="1">
      <alignment horizontal="right"/>
    </xf>
    <xf numFmtId="3" fontId="19" fillId="0" borderId="28" xfId="12" applyNumberFormat="1" applyFont="1" applyBorder="1" applyAlignment="1">
      <alignment horizontal="right"/>
    </xf>
    <xf numFmtId="3" fontId="19" fillId="0" borderId="25" xfId="12" applyNumberFormat="1" applyFont="1" applyBorder="1" applyAlignment="1">
      <alignment horizontal="right"/>
    </xf>
    <xf numFmtId="0" fontId="11" fillId="0" borderId="14" xfId="11" applyFont="1" applyBorder="1" applyAlignment="1">
      <alignment horizontal="left" vertical="top" wrapText="1"/>
    </xf>
    <xf numFmtId="0" fontId="8" fillId="0" borderId="65" xfId="11" applyFont="1" applyBorder="1" applyAlignment="1">
      <alignment horizontal="left" vertical="top" wrapText="1"/>
    </xf>
    <xf numFmtId="0" fontId="8" fillId="0" borderId="14" xfId="11" applyFont="1" applyBorder="1" applyAlignment="1">
      <alignment horizontal="left" vertical="top" wrapText="1"/>
    </xf>
    <xf numFmtId="0" fontId="18" fillId="0" borderId="14" xfId="11" applyFont="1" applyBorder="1" applyAlignment="1">
      <alignment horizontal="left" vertical="top" wrapText="1"/>
    </xf>
    <xf numFmtId="3" fontId="19" fillId="0" borderId="25" xfId="12" applyNumberFormat="1" applyFont="1" applyBorder="1" applyAlignment="1" applyProtection="1">
      <alignment horizontal="right"/>
      <protection locked="0"/>
    </xf>
    <xf numFmtId="3" fontId="19" fillId="0" borderId="27" xfId="12" applyNumberFormat="1" applyFont="1" applyBorder="1" applyAlignment="1" applyProtection="1">
      <alignment horizontal="right"/>
      <protection locked="0"/>
    </xf>
    <xf numFmtId="3" fontId="19" fillId="0" borderId="28" xfId="12" applyNumberFormat="1" applyFont="1" applyBorder="1" applyAlignment="1" applyProtection="1">
      <alignment horizontal="right"/>
      <protection locked="0"/>
    </xf>
    <xf numFmtId="3" fontId="21" fillId="0" borderId="25" xfId="12" applyNumberFormat="1" applyFont="1" applyBorder="1" applyAlignment="1">
      <alignment horizontal="right"/>
    </xf>
    <xf numFmtId="3" fontId="21" fillId="0" borderId="27" xfId="12" applyNumberFormat="1" applyFont="1" applyBorder="1" applyAlignment="1">
      <alignment horizontal="right"/>
    </xf>
    <xf numFmtId="3" fontId="21" fillId="0" borderId="28" xfId="12" applyNumberFormat="1" applyFont="1" applyBorder="1" applyAlignment="1">
      <alignment horizontal="right"/>
    </xf>
    <xf numFmtId="0" fontId="11" fillId="0" borderId="17" xfId="11" applyFont="1" applyBorder="1" applyAlignment="1">
      <alignment horizontal="left" vertical="center"/>
    </xf>
    <xf numFmtId="3" fontId="11" fillId="0" borderId="5" xfId="12" applyNumberFormat="1" applyFont="1" applyBorder="1" applyProtection="1">
      <protection locked="0"/>
    </xf>
    <xf numFmtId="3" fontId="11" fillId="0" borderId="6" xfId="12" applyNumberFormat="1" applyFont="1" applyBorder="1" applyProtection="1">
      <protection locked="0"/>
    </xf>
    <xf numFmtId="3" fontId="11" fillId="0" borderId="8" xfId="12" applyNumberFormat="1" applyFont="1" applyBorder="1" applyProtection="1">
      <protection locked="0"/>
    </xf>
    <xf numFmtId="0" fontId="11" fillId="0" borderId="65" xfId="11" applyFont="1" applyBorder="1" applyAlignment="1">
      <alignment horizontal="left" vertical="center"/>
    </xf>
    <xf numFmtId="0" fontId="8" fillId="0" borderId="82" xfId="11" applyFont="1" applyBorder="1" applyAlignment="1">
      <alignment horizontal="left" vertical="center" wrapText="1"/>
    </xf>
    <xf numFmtId="0" fontId="8" fillId="0" borderId="32" xfId="11" applyFont="1" applyBorder="1" applyAlignment="1">
      <alignment horizontal="left" vertical="center" wrapText="1"/>
    </xf>
    <xf numFmtId="0" fontId="8" fillId="0" borderId="27" xfId="11" applyFont="1" applyBorder="1" applyAlignment="1">
      <alignment horizontal="left" vertical="center" wrapText="1"/>
    </xf>
    <xf numFmtId="0" fontId="8" fillId="0" borderId="23" xfId="11" applyFont="1" applyBorder="1" applyAlignment="1">
      <alignment horizontal="left" vertical="center" wrapText="1"/>
    </xf>
    <xf numFmtId="0" fontId="8" fillId="0" borderId="83" xfId="11" applyFont="1" applyBorder="1" applyAlignment="1">
      <alignment horizontal="left" vertical="center" wrapText="1"/>
    </xf>
    <xf numFmtId="0" fontId="8" fillId="0" borderId="34" xfId="11" applyFont="1" applyBorder="1" applyAlignment="1">
      <alignment horizontal="left" vertical="center" wrapText="1"/>
    </xf>
    <xf numFmtId="0" fontId="8" fillId="0" borderId="28" xfId="11" applyFont="1" applyBorder="1" applyAlignment="1">
      <alignment horizontal="left" vertical="center" wrapText="1"/>
    </xf>
    <xf numFmtId="0" fontId="8" fillId="0" borderId="24" xfId="11" applyFont="1" applyBorder="1" applyAlignment="1">
      <alignment horizontal="left" vertical="center" wrapText="1"/>
    </xf>
    <xf numFmtId="3" fontId="16" fillId="0" borderId="84" xfId="12" applyNumberFormat="1" applyFont="1" applyBorder="1" applyAlignment="1">
      <alignment horizontal="right" wrapText="1"/>
    </xf>
    <xf numFmtId="3" fontId="16" fillId="0" borderId="82" xfId="12" applyNumberFormat="1" applyFont="1" applyBorder="1" applyAlignment="1">
      <alignment horizontal="right" wrapText="1"/>
    </xf>
    <xf numFmtId="3" fontId="20" fillId="0" borderId="82" xfId="12" applyNumberFormat="1" applyFont="1" applyBorder="1" applyAlignment="1">
      <alignment horizontal="right" wrapText="1"/>
    </xf>
    <xf numFmtId="3" fontId="20" fillId="0" borderId="83" xfId="12" applyNumberFormat="1" applyFont="1" applyBorder="1" applyAlignment="1">
      <alignment horizontal="right" wrapText="1"/>
    </xf>
    <xf numFmtId="0" fontId="8" fillId="0" borderId="85" xfId="11" applyFont="1" applyBorder="1" applyAlignment="1">
      <alignment horizontal="left" vertical="center" wrapText="1"/>
    </xf>
    <xf numFmtId="0" fontId="8" fillId="0" borderId="87" xfId="11" applyFont="1" applyBorder="1" applyAlignment="1">
      <alignment horizontal="left" vertical="center" wrapText="1"/>
    </xf>
    <xf numFmtId="0" fontId="8" fillId="0" borderId="86" xfId="11" applyFont="1" applyBorder="1" applyAlignment="1">
      <alignment horizontal="left" vertical="center" wrapText="1"/>
    </xf>
    <xf numFmtId="0" fontId="8" fillId="0" borderId="88" xfId="11" applyFont="1" applyBorder="1" applyAlignment="1">
      <alignment horizontal="left" vertical="center" wrapText="1"/>
    </xf>
    <xf numFmtId="3" fontId="16" fillId="0" borderId="89" xfId="12" applyNumberFormat="1" applyFont="1" applyBorder="1" applyAlignment="1">
      <alignment horizontal="right" wrapText="1"/>
    </xf>
    <xf numFmtId="3" fontId="20" fillId="0" borderId="87" xfId="12" applyNumberFormat="1" applyFont="1" applyBorder="1" applyAlignment="1">
      <alignment horizontal="right" wrapText="1"/>
    </xf>
    <xf numFmtId="3" fontId="16" fillId="0" borderId="87" xfId="12" applyNumberFormat="1" applyFont="1" applyBorder="1" applyAlignment="1">
      <alignment horizontal="right" wrapText="1"/>
    </xf>
    <xf numFmtId="3" fontId="20" fillId="0" borderId="88" xfId="12" applyNumberFormat="1" applyFont="1" applyBorder="1" applyAlignment="1">
      <alignment horizontal="right" wrapText="1"/>
    </xf>
    <xf numFmtId="0" fontId="8" fillId="0" borderId="90" xfId="11" applyFont="1" applyBorder="1" applyAlignment="1">
      <alignment horizontal="left" vertical="center" wrapText="1"/>
    </xf>
    <xf numFmtId="0" fontId="8" fillId="0" borderId="91" xfId="11" applyFont="1" applyBorder="1" applyAlignment="1">
      <alignment horizontal="left" vertical="center" wrapText="1"/>
    </xf>
    <xf numFmtId="3" fontId="16" fillId="0" borderId="92" xfId="12" applyNumberFormat="1" applyFont="1" applyBorder="1" applyAlignment="1">
      <alignment horizontal="right" wrapText="1"/>
    </xf>
    <xf numFmtId="3" fontId="20" fillId="0" borderId="90" xfId="12" applyNumberFormat="1" applyFont="1" applyBorder="1" applyAlignment="1">
      <alignment horizontal="right" wrapText="1"/>
    </xf>
    <xf numFmtId="3" fontId="16" fillId="0" borderId="90" xfId="12" applyNumberFormat="1" applyFont="1" applyBorder="1" applyAlignment="1">
      <alignment horizontal="right" wrapText="1"/>
    </xf>
    <xf numFmtId="3" fontId="20" fillId="0" borderId="91" xfId="12" applyNumberFormat="1" applyFont="1" applyBorder="1" applyAlignment="1">
      <alignment horizontal="right" wrapText="1"/>
    </xf>
    <xf numFmtId="3" fontId="20" fillId="0" borderId="82" xfId="12" applyNumberFormat="1" applyFont="1" applyBorder="1" applyAlignment="1" applyProtection="1">
      <alignment horizontal="right" wrapText="1"/>
      <protection locked="0"/>
    </xf>
    <xf numFmtId="3" fontId="20" fillId="0" borderId="83" xfId="12" applyNumberFormat="1" applyFont="1" applyBorder="1" applyAlignment="1" applyProtection="1">
      <alignment horizontal="right" wrapText="1"/>
      <protection locked="0"/>
    </xf>
    <xf numFmtId="3" fontId="20" fillId="0" borderId="84" xfId="12" applyNumberFormat="1" applyFont="1" applyBorder="1" applyAlignment="1" applyProtection="1">
      <alignment horizontal="right" wrapText="1"/>
      <protection locked="0"/>
    </xf>
    <xf numFmtId="3" fontId="20" fillId="0" borderId="89" xfId="12" applyNumberFormat="1" applyFont="1" applyBorder="1" applyAlignment="1" applyProtection="1">
      <alignment horizontal="right" wrapText="1"/>
      <protection locked="0"/>
    </xf>
    <xf numFmtId="3" fontId="20" fillId="0" borderId="87" xfId="12" applyNumberFormat="1" applyFont="1" applyBorder="1" applyAlignment="1" applyProtection="1">
      <alignment horizontal="right" wrapText="1"/>
      <protection locked="0"/>
    </xf>
    <xf numFmtId="3" fontId="20" fillId="0" borderId="88" xfId="12" applyNumberFormat="1" applyFont="1" applyBorder="1" applyAlignment="1" applyProtection="1">
      <alignment horizontal="right" wrapText="1"/>
      <protection locked="0"/>
    </xf>
    <xf numFmtId="3" fontId="20" fillId="0" borderId="92" xfId="12" applyNumberFormat="1" applyFont="1" applyBorder="1" applyAlignment="1" applyProtection="1">
      <alignment horizontal="right" wrapText="1"/>
      <protection locked="0"/>
    </xf>
    <xf numFmtId="3" fontId="20" fillId="0" borderId="90" xfId="12" applyNumberFormat="1" applyFont="1" applyBorder="1" applyAlignment="1" applyProtection="1">
      <alignment horizontal="right" wrapText="1"/>
      <protection locked="0"/>
    </xf>
    <xf numFmtId="3" fontId="20" fillId="0" borderId="91" xfId="12" applyNumberFormat="1" applyFont="1" applyBorder="1" applyAlignment="1" applyProtection="1">
      <alignment horizontal="right" wrapText="1"/>
      <protection locked="0"/>
    </xf>
    <xf numFmtId="0" fontId="11" fillId="0" borderId="65" xfId="11" applyFont="1" applyBorder="1" applyAlignment="1">
      <alignment horizontal="left" vertical="center" wrapText="1"/>
    </xf>
    <xf numFmtId="3" fontId="16" fillId="0" borderId="84" xfId="12" applyNumberFormat="1" applyFont="1" applyBorder="1" applyAlignment="1" applyProtection="1">
      <alignment horizontal="right"/>
      <protection locked="0"/>
    </xf>
    <xf numFmtId="3" fontId="16" fillId="0" borderId="89" xfId="12" applyNumberFormat="1" applyFont="1" applyBorder="1" applyAlignment="1" applyProtection="1">
      <alignment horizontal="right"/>
      <protection locked="0"/>
    </xf>
    <xf numFmtId="3" fontId="16" fillId="0" borderId="82" xfId="12" applyNumberFormat="1" applyFont="1" applyBorder="1" applyAlignment="1" applyProtection="1">
      <alignment horizontal="right"/>
      <protection locked="0"/>
    </xf>
    <xf numFmtId="3" fontId="16" fillId="0" borderId="87" xfId="12" applyNumberFormat="1" applyFont="1" applyBorder="1" applyAlignment="1" applyProtection="1">
      <alignment horizontal="right"/>
      <protection locked="0"/>
    </xf>
    <xf numFmtId="3" fontId="20" fillId="0" borderId="82" xfId="12" applyNumberFormat="1" applyFont="1" applyBorder="1" applyAlignment="1" applyProtection="1">
      <alignment horizontal="right"/>
      <protection locked="0"/>
    </xf>
    <xf numFmtId="3" fontId="20" fillId="0" borderId="27" xfId="12" applyNumberFormat="1" applyFont="1" applyBorder="1" applyAlignment="1" applyProtection="1">
      <alignment horizontal="right"/>
      <protection locked="0"/>
    </xf>
    <xf numFmtId="3" fontId="20" fillId="0" borderId="83" xfId="12" applyNumberFormat="1" applyFont="1" applyBorder="1" applyAlignment="1" applyProtection="1">
      <alignment horizontal="right"/>
      <protection locked="0"/>
    </xf>
    <xf numFmtId="3" fontId="20" fillId="0" borderId="28" xfId="12" applyNumberFormat="1" applyFont="1" applyBorder="1" applyAlignment="1" applyProtection="1">
      <alignment horizontal="right"/>
      <protection locked="0"/>
    </xf>
    <xf numFmtId="3" fontId="20" fillId="0" borderId="87" xfId="12" applyNumberFormat="1" applyFont="1" applyBorder="1" applyAlignment="1" applyProtection="1">
      <alignment horizontal="right"/>
      <protection locked="0"/>
    </xf>
    <xf numFmtId="3" fontId="20" fillId="0" borderId="88" xfId="12" applyNumberFormat="1" applyFont="1" applyBorder="1" applyAlignment="1" applyProtection="1">
      <alignment horizontal="right"/>
      <protection locked="0"/>
    </xf>
    <xf numFmtId="3" fontId="16" fillId="0" borderId="92" xfId="12" applyNumberFormat="1" applyFont="1" applyBorder="1" applyAlignment="1" applyProtection="1">
      <alignment horizontal="right"/>
      <protection locked="0"/>
    </xf>
    <xf numFmtId="3" fontId="20" fillId="0" borderId="90" xfId="12" applyNumberFormat="1" applyFont="1" applyBorder="1" applyAlignment="1" applyProtection="1">
      <alignment horizontal="right"/>
      <protection locked="0"/>
    </xf>
    <xf numFmtId="3" fontId="16" fillId="0" borderId="90" xfId="12" applyNumberFormat="1" applyFont="1" applyBorder="1" applyAlignment="1" applyProtection="1">
      <alignment horizontal="right"/>
      <protection locked="0"/>
    </xf>
    <xf numFmtId="3" fontId="20" fillId="0" borderId="91" xfId="12" applyNumberFormat="1" applyFont="1" applyBorder="1" applyAlignment="1" applyProtection="1">
      <alignment horizontal="right"/>
      <protection locked="0"/>
    </xf>
    <xf numFmtId="0" fontId="8" fillId="0" borderId="67" xfId="11" applyFont="1" applyBorder="1" applyAlignment="1">
      <alignment horizontal="left" vertical="center" wrapText="1"/>
    </xf>
    <xf numFmtId="0" fontId="8" fillId="0" borderId="68" xfId="11" applyFont="1" applyBorder="1" applyAlignment="1">
      <alignment horizontal="left" vertical="center" wrapText="1"/>
    </xf>
    <xf numFmtId="0" fontId="8" fillId="0" borderId="33" xfId="11" applyFont="1" applyBorder="1" applyAlignment="1">
      <alignment horizontal="left" vertical="center" wrapText="1"/>
    </xf>
    <xf numFmtId="0" fontId="8" fillId="0" borderId="93" xfId="11" applyFont="1" applyBorder="1" applyAlignment="1">
      <alignment horizontal="left" vertical="center" wrapText="1"/>
    </xf>
    <xf numFmtId="0" fontId="8" fillId="0" borderId="29" xfId="11" applyFont="1" applyBorder="1" applyAlignment="1">
      <alignment horizontal="left" vertical="center" wrapText="1"/>
    </xf>
    <xf numFmtId="3" fontId="16" fillId="0" borderId="84" xfId="12" applyNumberFormat="1" applyFont="1" applyBorder="1" applyProtection="1">
      <protection locked="0"/>
    </xf>
    <xf numFmtId="3" fontId="16" fillId="0" borderId="89" xfId="12" applyNumberFormat="1" applyFont="1" applyBorder="1" applyProtection="1">
      <protection locked="0"/>
    </xf>
    <xf numFmtId="3" fontId="16" fillId="0" borderId="82" xfId="12" applyNumberFormat="1" applyFont="1" applyBorder="1" applyProtection="1">
      <protection locked="0"/>
    </xf>
    <xf numFmtId="3" fontId="16" fillId="0" borderId="87" xfId="12" applyNumberFormat="1" applyFont="1" applyBorder="1" applyProtection="1">
      <protection locked="0"/>
    </xf>
    <xf numFmtId="3" fontId="20" fillId="0" borderId="82" xfId="12" applyNumberFormat="1" applyFont="1" applyBorder="1" applyProtection="1">
      <protection locked="0"/>
    </xf>
    <xf numFmtId="3" fontId="20" fillId="0" borderId="83" xfId="12" applyNumberFormat="1" applyFont="1" applyBorder="1" applyProtection="1">
      <protection locked="0"/>
    </xf>
    <xf numFmtId="3" fontId="20" fillId="0" borderId="87" xfId="12" applyNumberFormat="1" applyFont="1" applyBorder="1" applyProtection="1">
      <protection locked="0"/>
    </xf>
    <xf numFmtId="3" fontId="20" fillId="0" borderId="88" xfId="12" applyNumberFormat="1" applyFont="1" applyBorder="1" applyProtection="1">
      <protection locked="0"/>
    </xf>
    <xf numFmtId="3" fontId="16" fillId="0" borderId="92" xfId="12" applyNumberFormat="1" applyFont="1" applyBorder="1" applyProtection="1">
      <protection locked="0"/>
    </xf>
    <xf numFmtId="3" fontId="20" fillId="0" borderId="90" xfId="12" applyNumberFormat="1" applyFont="1" applyBorder="1" applyProtection="1">
      <protection locked="0"/>
    </xf>
    <xf numFmtId="3" fontId="16" fillId="0" borderId="90" xfId="12" applyNumberFormat="1" applyFont="1" applyBorder="1" applyProtection="1">
      <protection locked="0"/>
    </xf>
    <xf numFmtId="3" fontId="20" fillId="0" borderId="91" xfId="12" applyNumberFormat="1" applyFont="1" applyBorder="1" applyProtection="1">
      <protection locked="0"/>
    </xf>
    <xf numFmtId="0" fontId="8" fillId="0" borderId="76" xfId="11" applyFont="1" applyBorder="1" applyAlignment="1">
      <alignment horizontal="left" vertical="center" wrapText="1"/>
    </xf>
    <xf numFmtId="3" fontId="6" fillId="0" borderId="84" xfId="12" applyNumberFormat="1" applyFont="1" applyBorder="1" applyProtection="1">
      <protection locked="0"/>
    </xf>
    <xf numFmtId="3" fontId="6" fillId="0" borderId="89" xfId="12" applyNumberFormat="1" applyFont="1" applyBorder="1" applyProtection="1">
      <protection locked="0"/>
    </xf>
    <xf numFmtId="3" fontId="6" fillId="0" borderId="82" xfId="12" applyNumberFormat="1" applyFont="1" applyBorder="1" applyProtection="1">
      <protection locked="0"/>
    </xf>
    <xf numFmtId="3" fontId="6" fillId="0" borderId="87" xfId="12" applyNumberFormat="1" applyFont="1" applyBorder="1" applyProtection="1">
      <protection locked="0"/>
    </xf>
    <xf numFmtId="3" fontId="15" fillId="0" borderId="82" xfId="12" applyNumberFormat="1" applyFont="1" applyBorder="1" applyProtection="1">
      <protection locked="0"/>
    </xf>
    <xf numFmtId="3" fontId="15" fillId="0" borderId="83" xfId="12" applyNumberFormat="1" applyFont="1" applyBorder="1" applyProtection="1">
      <protection locked="0"/>
    </xf>
    <xf numFmtId="3" fontId="15" fillId="0" borderId="87" xfId="12" applyNumberFormat="1" applyFont="1" applyBorder="1" applyProtection="1">
      <protection locked="0"/>
    </xf>
    <xf numFmtId="3" fontId="15" fillId="0" borderId="88" xfId="12" applyNumberFormat="1" applyFont="1" applyBorder="1" applyProtection="1">
      <protection locked="0"/>
    </xf>
    <xf numFmtId="3" fontId="6" fillId="0" borderId="92" xfId="12" applyNumberFormat="1" applyFont="1" applyBorder="1" applyProtection="1">
      <protection locked="0"/>
    </xf>
    <xf numFmtId="3" fontId="15" fillId="0" borderId="90" xfId="12" applyNumberFormat="1" applyFont="1" applyBorder="1" applyProtection="1">
      <protection locked="0"/>
    </xf>
    <xf numFmtId="3" fontId="6" fillId="0" borderId="90" xfId="12" applyNumberFormat="1" applyFont="1" applyBorder="1" applyProtection="1">
      <protection locked="0"/>
    </xf>
    <xf numFmtId="3" fontId="15" fillId="0" borderId="91" xfId="12" applyNumberFormat="1" applyFont="1" applyBorder="1" applyProtection="1">
      <protection locked="0"/>
    </xf>
    <xf numFmtId="0" fontId="12" fillId="0" borderId="80" xfId="12" applyFont="1" applyBorder="1" applyAlignment="1">
      <alignment horizontal="center" vertical="center" wrapText="1"/>
    </xf>
    <xf numFmtId="0" fontId="12" fillId="0" borderId="81" xfId="12" applyFont="1" applyBorder="1" applyAlignment="1">
      <alignment horizontal="center" vertical="center" wrapText="1"/>
    </xf>
    <xf numFmtId="0" fontId="10" fillId="0" borderId="71" xfId="12" applyFont="1" applyBorder="1" applyAlignment="1">
      <alignment horizontal="center" vertical="center" wrapText="1"/>
    </xf>
    <xf numFmtId="0" fontId="0" fillId="0" borderId="20" xfId="12" applyFont="1" applyBorder="1" applyAlignment="1">
      <alignment vertical="center"/>
    </xf>
    <xf numFmtId="0" fontId="0" fillId="0" borderId="21" xfId="12" applyFont="1" applyBorder="1" applyAlignment="1">
      <alignment vertical="center"/>
    </xf>
    <xf numFmtId="0" fontId="5" fillId="0" borderId="0" xfId="12" applyFont="1" applyAlignment="1">
      <alignment horizontal="left" vertical="center" wrapText="1"/>
    </xf>
    <xf numFmtId="0" fontId="10" fillId="0" borderId="69" xfId="12" applyFont="1" applyBorder="1" applyAlignment="1">
      <alignment horizontal="center" vertical="center" wrapText="1"/>
    </xf>
    <xf numFmtId="0" fontId="10" fillId="0" borderId="70" xfId="12" applyFont="1" applyBorder="1" applyAlignment="1">
      <alignment horizontal="center" vertical="center" wrapText="1"/>
    </xf>
    <xf numFmtId="0" fontId="10" fillId="0" borderId="71" xfId="12" applyFont="1" applyBorder="1" applyAlignment="1">
      <alignment horizontal="center" vertical="center"/>
    </xf>
    <xf numFmtId="0" fontId="10" fillId="0" borderId="20" xfId="12" applyFont="1" applyBorder="1" applyAlignment="1">
      <alignment horizontal="center" vertical="center"/>
    </xf>
    <xf numFmtId="0" fontId="10" fillId="0" borderId="21" xfId="12" applyFont="1" applyBorder="1" applyAlignment="1">
      <alignment horizontal="center" vertical="center"/>
    </xf>
    <xf numFmtId="0" fontId="10" fillId="0" borderId="10" xfId="12" applyFont="1" applyBorder="1" applyAlignment="1">
      <alignment horizontal="right" vertical="center" wrapText="1"/>
    </xf>
    <xf numFmtId="0" fontId="10" fillId="0" borderId="72" xfId="12" applyFont="1" applyBorder="1" applyAlignment="1">
      <alignment horizontal="right" vertical="center" wrapText="1"/>
    </xf>
    <xf numFmtId="0" fontId="10" fillId="0" borderId="73" xfId="12" applyFont="1" applyBorder="1" applyAlignment="1">
      <alignment horizontal="center" vertical="center"/>
    </xf>
    <xf numFmtId="0" fontId="10" fillId="0" borderId="10" xfId="12" applyFont="1" applyBorder="1" applyAlignment="1">
      <alignment horizontal="center" vertical="center"/>
    </xf>
    <xf numFmtId="0" fontId="12" fillId="0" borderId="0" xfId="12" applyFont="1" applyAlignment="1">
      <alignment horizontal="center" vertical="center" wrapText="1"/>
    </xf>
    <xf numFmtId="0" fontId="12" fillId="0" borderId="74" xfId="12" applyFont="1" applyBorder="1" applyAlignment="1">
      <alignment horizontal="center" vertical="center" wrapText="1"/>
    </xf>
    <xf numFmtId="0" fontId="0" fillId="0" borderId="20" xfId="12" applyFont="1" applyBorder="1" applyAlignment="1">
      <alignment horizontal="center" vertical="center"/>
    </xf>
    <xf numFmtId="0" fontId="0" fillId="0" borderId="21" xfId="12" applyFont="1" applyBorder="1" applyAlignment="1">
      <alignment horizontal="center" vertical="center"/>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Migliaia" xfId="7" xr:uid="{00000000-0005-0000-0000-000007000000}"/>
    <cellStyle name="Normal" xfId="12" xr:uid="{00000000-0005-0000-0000-000000000000}"/>
    <cellStyle name="Normale" xfId="0" builtinId="0"/>
    <cellStyle name="Normale 2" xfId="6" xr:uid="{00000000-0005-0000-0000-000006000000}"/>
    <cellStyle name="Normale 2 2" xfId="9" xr:uid="{00000000-0005-0000-0000-000009000000}"/>
    <cellStyle name="Normale 3" xfId="8" xr:uid="{00000000-0005-0000-0000-000008000000}"/>
    <cellStyle name="Normale 3 2" xfId="10" xr:uid="{00000000-0005-0000-0000-00000A000000}"/>
    <cellStyle name="Normale 3 2 2" xfId="11" xr:uid="{00000000-0005-0000-0000-00000B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showGridLines="0" topLeftCell="A137" zoomScale="85" zoomScaleNormal="85" workbookViewId="0"/>
  </sheetViews>
  <sheetFormatPr defaultColWidth="12.5703125" defaultRowHeight="15" customHeight="1" x14ac:dyDescent="0.25"/>
  <cols>
    <col min="1" max="1" width="15.7109375" style="20" customWidth="1"/>
    <col min="2" max="2" width="65.85546875" style="20" customWidth="1"/>
    <col min="3" max="3" width="20.85546875" style="21" customWidth="1"/>
    <col min="4" max="4" width="22" style="21" customWidth="1"/>
    <col min="5" max="5" width="20.140625" style="21" customWidth="1"/>
    <col min="6" max="6" width="21.85546875" style="21" customWidth="1"/>
    <col min="7" max="7" width="19.85546875" style="21" customWidth="1"/>
    <col min="8" max="8" width="23" style="21" customWidth="1"/>
    <col min="9" max="9" width="21.7109375" style="21" customWidth="1"/>
    <col min="10" max="10" width="23.5703125" style="21" customWidth="1"/>
    <col min="11" max="11" width="12.5703125" style="21" customWidth="1"/>
    <col min="12" max="16384" width="12.5703125" style="21"/>
  </cols>
  <sheetData>
    <row r="1" spans="1:10" ht="53.45" customHeight="1" x14ac:dyDescent="0.25">
      <c r="B1" s="9" t="s">
        <v>146</v>
      </c>
      <c r="C1" s="9"/>
      <c r="D1" s="9"/>
      <c r="E1" s="9"/>
      <c r="F1" s="9"/>
      <c r="G1" s="9"/>
      <c r="H1" s="9"/>
      <c r="I1" s="9"/>
      <c r="J1" s="9"/>
    </row>
    <row r="2" spans="1:10" ht="16.5" customHeight="1" x14ac:dyDescent="0.25">
      <c r="B2" s="9"/>
      <c r="C2" s="9"/>
      <c r="D2" s="9"/>
      <c r="E2" s="9"/>
      <c r="F2" s="9"/>
      <c r="G2" s="9"/>
      <c r="H2" s="9"/>
      <c r="I2" s="9"/>
      <c r="J2" s="9"/>
    </row>
    <row r="3" spans="1:10" s="37" customFormat="1" ht="39.950000000000003" customHeight="1" x14ac:dyDescent="0.2">
      <c r="A3" s="10" t="s">
        <v>145</v>
      </c>
      <c r="B3" s="10"/>
      <c r="C3" s="10"/>
      <c r="D3" s="10"/>
      <c r="E3" s="10"/>
      <c r="F3" s="10"/>
      <c r="G3" s="10"/>
      <c r="H3" s="10"/>
      <c r="I3" s="10"/>
      <c r="J3" s="10"/>
    </row>
    <row r="4" spans="1:10" s="37" customFormat="1" ht="30" customHeight="1" x14ac:dyDescent="0.2">
      <c r="A4" s="10" t="s">
        <v>150</v>
      </c>
      <c r="B4" s="10"/>
      <c r="C4" s="10"/>
      <c r="D4" s="10"/>
      <c r="E4" s="10"/>
      <c r="F4" s="10"/>
      <c r="G4" s="10"/>
      <c r="H4" s="10"/>
      <c r="I4" s="10"/>
      <c r="J4" s="10"/>
    </row>
    <row r="5" spans="1:10" s="37" customFormat="1" ht="15" customHeight="1" x14ac:dyDescent="0.2">
      <c r="A5" s="276" t="s">
        <v>164</v>
      </c>
      <c r="B5" s="276"/>
      <c r="C5" s="276"/>
      <c r="D5" s="276"/>
      <c r="E5" s="276"/>
      <c r="F5" s="276"/>
      <c r="G5" s="276"/>
      <c r="H5" s="276"/>
      <c r="I5" s="276"/>
      <c r="J5" s="276"/>
    </row>
    <row r="6" spans="1:10" s="37" customFormat="1" ht="15" customHeight="1" x14ac:dyDescent="0.2">
      <c r="A6" s="10" t="s">
        <v>165</v>
      </c>
      <c r="B6" s="10"/>
      <c r="C6" s="10"/>
      <c r="D6" s="10"/>
      <c r="E6" s="10"/>
      <c r="F6" s="10"/>
      <c r="G6" s="10"/>
      <c r="H6" s="10"/>
      <c r="I6" s="10"/>
      <c r="J6" s="10"/>
    </row>
    <row r="7" spans="1:10" s="37" customFormat="1" ht="65.099999999999994" customHeight="1" x14ac:dyDescent="0.2">
      <c r="A7" s="10" t="s">
        <v>153</v>
      </c>
      <c r="B7" s="10"/>
      <c r="C7" s="10"/>
      <c r="D7" s="10"/>
      <c r="E7" s="10"/>
      <c r="F7" s="10"/>
      <c r="G7" s="10"/>
      <c r="H7" s="10"/>
      <c r="I7" s="10"/>
      <c r="J7" s="10"/>
    </row>
    <row r="8" spans="1:10" s="37" customFormat="1" ht="15" customHeight="1" x14ac:dyDescent="0.2">
      <c r="A8" s="10" t="s">
        <v>152</v>
      </c>
      <c r="B8" s="10"/>
      <c r="C8" s="10"/>
      <c r="D8" s="10"/>
      <c r="E8" s="10"/>
      <c r="F8" s="10"/>
      <c r="G8" s="10"/>
      <c r="H8" s="10"/>
      <c r="I8" s="10"/>
      <c r="J8" s="10"/>
    </row>
    <row r="9" spans="1:10" s="37" customFormat="1" ht="15" customHeight="1" x14ac:dyDescent="0.2">
      <c r="A9" s="276" t="s">
        <v>166</v>
      </c>
      <c r="B9" s="276"/>
      <c r="C9" s="276"/>
      <c r="D9" s="276"/>
      <c r="E9" s="276"/>
      <c r="F9" s="276"/>
      <c r="G9" s="276"/>
      <c r="H9" s="276"/>
      <c r="I9" s="276"/>
      <c r="J9" s="276"/>
    </row>
    <row r="10" spans="1:10" s="24" customFormat="1" ht="18.75" customHeight="1" x14ac:dyDescent="0.25">
      <c r="A10" s="22"/>
      <c r="B10" s="23"/>
      <c r="C10" s="23"/>
      <c r="D10" s="23"/>
      <c r="E10" s="23"/>
      <c r="F10" s="23"/>
      <c r="G10" s="23"/>
      <c r="H10" s="23"/>
      <c r="I10" s="23"/>
      <c r="J10" s="23"/>
    </row>
    <row r="11" spans="1:10" ht="15.6" customHeight="1" x14ac:dyDescent="0.25">
      <c r="A11" s="273" t="s">
        <v>130</v>
      </c>
      <c r="B11" s="284" t="s">
        <v>131</v>
      </c>
      <c r="C11" s="13" t="s">
        <v>3</v>
      </c>
      <c r="D11" s="12"/>
      <c r="E11" s="12"/>
      <c r="F11" s="12"/>
      <c r="G11" s="12"/>
      <c r="H11" s="12"/>
      <c r="I11" s="12"/>
      <c r="J11" s="11"/>
    </row>
    <row r="12" spans="1:10" ht="33" customHeight="1" x14ac:dyDescent="0.25">
      <c r="A12" s="274"/>
      <c r="B12" s="280"/>
      <c r="C12" s="286" t="s">
        <v>177</v>
      </c>
      <c r="D12" s="287"/>
      <c r="E12" s="8" t="s">
        <v>178</v>
      </c>
      <c r="F12" s="7"/>
      <c r="G12" s="6" t="s">
        <v>179</v>
      </c>
      <c r="H12" s="7"/>
      <c r="I12" s="6" t="s">
        <v>180</v>
      </c>
      <c r="J12" s="5"/>
    </row>
    <row r="13" spans="1:10" ht="37.5" customHeight="1" x14ac:dyDescent="0.25">
      <c r="A13" s="275"/>
      <c r="B13" s="285"/>
      <c r="C13" s="25" t="s">
        <v>143</v>
      </c>
      <c r="D13" s="26" t="s">
        <v>181</v>
      </c>
      <c r="E13" s="27" t="s">
        <v>143</v>
      </c>
      <c r="F13" s="28" t="s">
        <v>181</v>
      </c>
      <c r="G13" s="29" t="s">
        <v>143</v>
      </c>
      <c r="H13" s="28" t="s">
        <v>156</v>
      </c>
      <c r="I13" s="29" t="s">
        <v>143</v>
      </c>
      <c r="J13" s="30" t="s">
        <v>4</v>
      </c>
    </row>
    <row r="14" spans="1:10" s="34" customFormat="1" ht="19.5" customHeight="1" x14ac:dyDescent="0.2">
      <c r="A14" s="31"/>
      <c r="B14" s="32" t="s">
        <v>138</v>
      </c>
      <c r="C14" s="62">
        <v>2102901.92</v>
      </c>
      <c r="D14" s="63">
        <v>1793732.97</v>
      </c>
      <c r="E14" s="33"/>
      <c r="F14" s="33"/>
      <c r="G14" s="33"/>
      <c r="H14" s="33"/>
      <c r="I14" s="33"/>
      <c r="J14" s="33"/>
    </row>
    <row r="15" spans="1:10" s="37" customFormat="1" x14ac:dyDescent="0.2">
      <c r="A15" s="31"/>
      <c r="B15" s="35" t="s">
        <v>157</v>
      </c>
      <c r="C15" s="15"/>
      <c r="D15" s="63">
        <v>0</v>
      </c>
      <c r="E15" s="36"/>
      <c r="F15" s="36"/>
      <c r="G15" s="36"/>
      <c r="H15" s="36"/>
      <c r="I15" s="36"/>
      <c r="J15" s="36"/>
    </row>
    <row r="16" spans="1:10" s="37" customFormat="1" x14ac:dyDescent="0.2">
      <c r="A16" s="31"/>
      <c r="B16" s="38"/>
      <c r="C16" s="39"/>
      <c r="D16" s="39"/>
      <c r="E16" s="40"/>
      <c r="F16" s="40"/>
      <c r="G16" s="40"/>
      <c r="H16" s="40"/>
      <c r="I16" s="40"/>
      <c r="J16" s="40"/>
    </row>
    <row r="17" spans="1:10" s="37" customFormat="1" x14ac:dyDescent="0.25">
      <c r="A17" s="41" t="s">
        <v>7</v>
      </c>
      <c r="B17" s="42" t="s">
        <v>6</v>
      </c>
      <c r="C17" s="64">
        <f t="shared" ref="C17:J17" si="0">+C18+C28+C29+C30</f>
        <v>548081.30000000005</v>
      </c>
      <c r="D17" s="65">
        <f t="shared" si="0"/>
        <v>287382.86999999994</v>
      </c>
      <c r="E17" s="65">
        <f t="shared" si="0"/>
        <v>1254572.8799999999</v>
      </c>
      <c r="F17" s="65">
        <f t="shared" si="0"/>
        <v>763165</v>
      </c>
      <c r="G17" s="65">
        <f t="shared" si="0"/>
        <v>1820561.8699999999</v>
      </c>
      <c r="H17" s="65">
        <f t="shared" si="0"/>
        <v>2212274.9300000002</v>
      </c>
      <c r="I17" s="65">
        <f t="shared" si="0"/>
        <v>2964214.2199999997</v>
      </c>
      <c r="J17" s="66">
        <f t="shared" si="0"/>
        <v>4130114.5200000005</v>
      </c>
    </row>
    <row r="18" spans="1:10" x14ac:dyDescent="0.25">
      <c r="A18" s="43" t="s">
        <v>147</v>
      </c>
      <c r="B18" s="42" t="s">
        <v>148</v>
      </c>
      <c r="C18" s="67">
        <f t="shared" ref="C18:J18" si="1">SUM(C19:C27)</f>
        <v>548081.30000000005</v>
      </c>
      <c r="D18" s="68">
        <f t="shared" si="1"/>
        <v>287382.86999999994</v>
      </c>
      <c r="E18" s="69">
        <f t="shared" si="1"/>
        <v>1254572.8799999999</v>
      </c>
      <c r="F18" s="68">
        <f t="shared" si="1"/>
        <v>763165</v>
      </c>
      <c r="G18" s="69">
        <f t="shared" si="1"/>
        <v>1820561.8699999999</v>
      </c>
      <c r="H18" s="69">
        <f t="shared" si="1"/>
        <v>2212274.9300000002</v>
      </c>
      <c r="I18" s="69">
        <f t="shared" si="1"/>
        <v>2964214.2199999997</v>
      </c>
      <c r="J18" s="70">
        <f t="shared" si="1"/>
        <v>4130114.5200000005</v>
      </c>
    </row>
    <row r="19" spans="1:10" x14ac:dyDescent="0.25">
      <c r="A19" s="43" t="s">
        <v>142</v>
      </c>
      <c r="B19" s="42" t="s">
        <v>154</v>
      </c>
      <c r="C19" s="71">
        <v>379201.49</v>
      </c>
      <c r="D19" s="72">
        <v>104412.29</v>
      </c>
      <c r="E19" s="73">
        <v>879599.21</v>
      </c>
      <c r="F19" s="73">
        <v>284836.02</v>
      </c>
      <c r="G19" s="73">
        <v>910631.74</v>
      </c>
      <c r="H19" s="73">
        <v>921705.83</v>
      </c>
      <c r="I19" s="72">
        <v>1511078.42</v>
      </c>
      <c r="J19" s="74">
        <v>1617418.35</v>
      </c>
    </row>
    <row r="20" spans="1:10" x14ac:dyDescent="0.25">
      <c r="A20" s="43" t="s">
        <v>141</v>
      </c>
      <c r="B20" s="42" t="s">
        <v>140</v>
      </c>
      <c r="C20" s="71">
        <v>87533.89</v>
      </c>
      <c r="D20" s="72">
        <v>77199.48</v>
      </c>
      <c r="E20" s="73">
        <v>253491.06</v>
      </c>
      <c r="F20" s="73">
        <v>253544.01</v>
      </c>
      <c r="G20" s="73">
        <v>466574.03</v>
      </c>
      <c r="H20" s="73">
        <v>454771.01</v>
      </c>
      <c r="I20" s="72">
        <v>628134.38</v>
      </c>
      <c r="J20" s="74">
        <v>656000</v>
      </c>
    </row>
    <row r="21" spans="1:10" x14ac:dyDescent="0.25">
      <c r="A21" s="43" t="s">
        <v>139</v>
      </c>
      <c r="B21" s="42" t="s">
        <v>183</v>
      </c>
      <c r="C21" s="71">
        <v>77756.039999999994</v>
      </c>
      <c r="D21" s="72">
        <v>81129.31</v>
      </c>
      <c r="E21" s="73">
        <v>117563.23</v>
      </c>
      <c r="F21" s="73">
        <v>183316.61</v>
      </c>
      <c r="G21" s="73">
        <v>437426.72</v>
      </c>
      <c r="H21" s="73">
        <v>699577.23</v>
      </c>
      <c r="I21" s="72">
        <v>816572.94</v>
      </c>
      <c r="J21" s="74">
        <v>1579052.43</v>
      </c>
    </row>
    <row r="22" spans="1:10" x14ac:dyDescent="0.25">
      <c r="A22" s="43" t="s">
        <v>184</v>
      </c>
      <c r="B22" s="42" t="s">
        <v>185</v>
      </c>
      <c r="C22" s="71">
        <v>692.18</v>
      </c>
      <c r="D22" s="72">
        <v>0</v>
      </c>
      <c r="E22" s="73">
        <v>876.18</v>
      </c>
      <c r="F22" s="73">
        <v>0</v>
      </c>
      <c r="G22" s="73">
        <v>876.18</v>
      </c>
      <c r="H22" s="73">
        <v>1969.46</v>
      </c>
      <c r="I22" s="72">
        <v>1060.18</v>
      </c>
      <c r="J22" s="74">
        <v>3938.93</v>
      </c>
    </row>
    <row r="23" spans="1:10" x14ac:dyDescent="0.25">
      <c r="A23" s="43" t="s">
        <v>186</v>
      </c>
      <c r="B23" s="42" t="s">
        <v>187</v>
      </c>
      <c r="C23" s="71">
        <v>2897.7</v>
      </c>
      <c r="D23" s="72">
        <v>228.25</v>
      </c>
      <c r="E23" s="73">
        <v>3043.2</v>
      </c>
      <c r="F23" s="73">
        <v>228.25</v>
      </c>
      <c r="G23" s="73">
        <v>5053.2</v>
      </c>
      <c r="H23" s="73">
        <v>2614.12</v>
      </c>
      <c r="I23" s="72">
        <v>7368.3</v>
      </c>
      <c r="J23" s="74">
        <v>7500</v>
      </c>
    </row>
    <row r="24" spans="1:10" x14ac:dyDescent="0.25">
      <c r="A24" s="43" t="s">
        <v>188</v>
      </c>
      <c r="B24" s="42" t="s">
        <v>189</v>
      </c>
      <c r="C24" s="71"/>
      <c r="D24" s="72">
        <v>0</v>
      </c>
      <c r="E24" s="73"/>
      <c r="F24" s="73">
        <v>12842.98</v>
      </c>
      <c r="G24" s="73"/>
      <c r="H24" s="73">
        <v>101183.72</v>
      </c>
      <c r="I24" s="72"/>
      <c r="J24" s="74">
        <v>233694.81</v>
      </c>
    </row>
    <row r="25" spans="1:10" x14ac:dyDescent="0.25">
      <c r="A25" s="43" t="s">
        <v>190</v>
      </c>
      <c r="B25" s="42" t="s">
        <v>191</v>
      </c>
      <c r="C25" s="71"/>
      <c r="D25" s="72">
        <v>24413.54</v>
      </c>
      <c r="E25" s="73"/>
      <c r="F25" s="73">
        <v>28397.13</v>
      </c>
      <c r="G25" s="73"/>
      <c r="H25" s="73">
        <v>30453.56</v>
      </c>
      <c r="I25" s="72"/>
      <c r="J25" s="74">
        <v>32510</v>
      </c>
    </row>
    <row r="26" spans="1:10" x14ac:dyDescent="0.25">
      <c r="A26" s="43" t="s">
        <v>192</v>
      </c>
      <c r="B26" s="42" t="s">
        <v>193</v>
      </c>
      <c r="C26" s="71"/>
      <c r="D26" s="72"/>
      <c r="E26" s="73"/>
      <c r="F26" s="73"/>
      <c r="G26" s="73"/>
      <c r="H26" s="73"/>
      <c r="I26" s="72"/>
      <c r="J26" s="74"/>
    </row>
    <row r="27" spans="1:10" x14ac:dyDescent="0.25">
      <c r="A27" s="43"/>
      <c r="B27" s="42"/>
      <c r="C27" s="71"/>
      <c r="D27" s="73"/>
      <c r="E27" s="73"/>
      <c r="F27" s="73"/>
      <c r="G27" s="73"/>
      <c r="H27" s="73"/>
      <c r="I27" s="73"/>
      <c r="J27" s="74"/>
    </row>
    <row r="28" spans="1:10" x14ac:dyDescent="0.25">
      <c r="A28" s="43" t="s">
        <v>8</v>
      </c>
      <c r="B28" s="42" t="s">
        <v>158</v>
      </c>
      <c r="C28" s="71"/>
      <c r="D28" s="73"/>
      <c r="E28" s="73"/>
      <c r="F28" s="73"/>
      <c r="G28" s="73"/>
      <c r="H28" s="73"/>
      <c r="I28" s="73"/>
      <c r="J28" s="74"/>
    </row>
    <row r="29" spans="1:10" x14ac:dyDescent="0.25">
      <c r="A29" s="43" t="s">
        <v>9</v>
      </c>
      <c r="B29" s="42" t="s">
        <v>159</v>
      </c>
      <c r="C29" s="71"/>
      <c r="D29" s="73"/>
      <c r="E29" s="73"/>
      <c r="F29" s="73"/>
      <c r="G29" s="73"/>
      <c r="H29" s="73"/>
      <c r="I29" s="73"/>
      <c r="J29" s="74"/>
    </row>
    <row r="30" spans="1:10" x14ac:dyDescent="0.25">
      <c r="A30" s="43" t="s">
        <v>11</v>
      </c>
      <c r="B30" s="42" t="s">
        <v>10</v>
      </c>
      <c r="C30" s="71"/>
      <c r="D30" s="73"/>
      <c r="E30" s="73"/>
      <c r="F30" s="73"/>
      <c r="G30" s="73"/>
      <c r="H30" s="73"/>
      <c r="I30" s="73"/>
      <c r="J30" s="74"/>
    </row>
    <row r="31" spans="1:10" x14ac:dyDescent="0.25">
      <c r="A31" s="43" t="s">
        <v>13</v>
      </c>
      <c r="B31" s="44" t="s">
        <v>12</v>
      </c>
      <c r="C31" s="71"/>
      <c r="D31" s="73">
        <v>0</v>
      </c>
      <c r="E31" s="73">
        <v>404568.26</v>
      </c>
      <c r="F31" s="73">
        <v>0</v>
      </c>
      <c r="G31" s="73">
        <v>404568.26</v>
      </c>
      <c r="H31" s="73">
        <v>380452</v>
      </c>
      <c r="I31" s="73">
        <v>404568.26</v>
      </c>
      <c r="J31" s="74">
        <v>380452</v>
      </c>
    </row>
    <row r="32" spans="1:10" ht="30" x14ac:dyDescent="0.25">
      <c r="A32" s="45" t="s">
        <v>5</v>
      </c>
      <c r="B32" s="46" t="s">
        <v>136</v>
      </c>
      <c r="C32" s="75">
        <f t="shared" ref="C32:J32" si="2">+C17+C31</f>
        <v>548081.30000000005</v>
      </c>
      <c r="D32" s="76">
        <f t="shared" si="2"/>
        <v>287382.86999999994</v>
      </c>
      <c r="E32" s="76">
        <f t="shared" si="2"/>
        <v>1659141.14</v>
      </c>
      <c r="F32" s="76">
        <f t="shared" si="2"/>
        <v>763165</v>
      </c>
      <c r="G32" s="76">
        <f t="shared" si="2"/>
        <v>2225130.13</v>
      </c>
      <c r="H32" s="76">
        <f t="shared" si="2"/>
        <v>2592726.9300000002</v>
      </c>
      <c r="I32" s="76">
        <f t="shared" si="2"/>
        <v>3368782.4799999995</v>
      </c>
      <c r="J32" s="77">
        <f t="shared" si="2"/>
        <v>4510566.5200000005</v>
      </c>
    </row>
    <row r="33" spans="1:10" s="47" customFormat="1" x14ac:dyDescent="0.25">
      <c r="A33" s="43" t="s">
        <v>17</v>
      </c>
      <c r="B33" s="42" t="s">
        <v>16</v>
      </c>
      <c r="C33" s="78">
        <v>123927.7</v>
      </c>
      <c r="D33" s="79">
        <v>382.59</v>
      </c>
      <c r="E33" s="79">
        <v>123927.7</v>
      </c>
      <c r="F33" s="80">
        <v>96229.77</v>
      </c>
      <c r="G33" s="80">
        <v>133881.9</v>
      </c>
      <c r="H33" s="80">
        <v>330460.94</v>
      </c>
      <c r="I33" s="81">
        <v>153369.99</v>
      </c>
      <c r="J33" s="82">
        <v>501166.66</v>
      </c>
    </row>
    <row r="34" spans="1:10" x14ac:dyDescent="0.25">
      <c r="A34" s="43" t="s">
        <v>19</v>
      </c>
      <c r="B34" s="42" t="s">
        <v>18</v>
      </c>
      <c r="C34" s="78">
        <v>7196.15</v>
      </c>
      <c r="D34" s="79">
        <v>6652.83</v>
      </c>
      <c r="E34" s="79">
        <v>11037.45</v>
      </c>
      <c r="F34" s="80">
        <v>6652.83</v>
      </c>
      <c r="G34" s="80">
        <v>15349.95</v>
      </c>
      <c r="H34" s="80">
        <v>13169.63</v>
      </c>
      <c r="I34" s="81">
        <v>38927.949999999997</v>
      </c>
      <c r="J34" s="82">
        <v>75271.100000000006</v>
      </c>
    </row>
    <row r="35" spans="1:10" x14ac:dyDescent="0.25">
      <c r="A35" s="43"/>
      <c r="B35" s="42" t="s">
        <v>120</v>
      </c>
      <c r="C35" s="78">
        <v>0</v>
      </c>
      <c r="D35" s="79">
        <v>0</v>
      </c>
      <c r="E35" s="79">
        <v>0</v>
      </c>
      <c r="F35" s="80">
        <v>7115.5800000000199</v>
      </c>
      <c r="G35" s="80">
        <v>1200</v>
      </c>
      <c r="H35" s="80">
        <v>26745.35</v>
      </c>
      <c r="I35" s="81">
        <v>21477.48</v>
      </c>
      <c r="J35" s="82">
        <v>83105.119999999893</v>
      </c>
    </row>
    <row r="36" spans="1:10" x14ac:dyDescent="0.25">
      <c r="A36" s="45" t="s">
        <v>15</v>
      </c>
      <c r="B36" s="48" t="s">
        <v>135</v>
      </c>
      <c r="C36" s="75">
        <f t="shared" ref="C36:J36" si="3">+C35+C34+C33</f>
        <v>131123.85</v>
      </c>
      <c r="D36" s="76">
        <f t="shared" si="3"/>
        <v>7035.42</v>
      </c>
      <c r="E36" s="76">
        <f t="shared" si="3"/>
        <v>134965.15</v>
      </c>
      <c r="F36" s="76">
        <f t="shared" si="3"/>
        <v>109998.18000000002</v>
      </c>
      <c r="G36" s="76">
        <f t="shared" si="3"/>
        <v>150431.85</v>
      </c>
      <c r="H36" s="76">
        <f t="shared" si="3"/>
        <v>370375.92</v>
      </c>
      <c r="I36" s="76">
        <f t="shared" si="3"/>
        <v>213775.41999999998</v>
      </c>
      <c r="J36" s="77">
        <f t="shared" si="3"/>
        <v>659542.87999999989</v>
      </c>
    </row>
    <row r="37" spans="1:10" x14ac:dyDescent="0.25">
      <c r="A37" s="43" t="s">
        <v>22</v>
      </c>
      <c r="B37" s="49" t="s">
        <v>21</v>
      </c>
      <c r="C37" s="78">
        <v>33774.11</v>
      </c>
      <c r="D37" s="79">
        <v>67655.02</v>
      </c>
      <c r="E37" s="79">
        <v>91860.45</v>
      </c>
      <c r="F37" s="80">
        <v>110112.8</v>
      </c>
      <c r="G37" s="80">
        <v>130563.55</v>
      </c>
      <c r="H37" s="80">
        <v>227475.1</v>
      </c>
      <c r="I37" s="81">
        <v>169843.26</v>
      </c>
      <c r="J37" s="82">
        <v>322905.11</v>
      </c>
    </row>
    <row r="38" spans="1:10" ht="30" x14ac:dyDescent="0.25">
      <c r="A38" s="43" t="s">
        <v>24</v>
      </c>
      <c r="B38" s="49" t="s">
        <v>23</v>
      </c>
      <c r="C38" s="78">
        <v>11942.43</v>
      </c>
      <c r="D38" s="79">
        <v>14949.21</v>
      </c>
      <c r="E38" s="79">
        <v>23081.8</v>
      </c>
      <c r="F38" s="80">
        <v>26236.81</v>
      </c>
      <c r="G38" s="80">
        <v>29135.55</v>
      </c>
      <c r="H38" s="80">
        <v>55385.77</v>
      </c>
      <c r="I38" s="81">
        <v>37641.550000000003</v>
      </c>
      <c r="J38" s="82">
        <v>84815.92</v>
      </c>
    </row>
    <row r="39" spans="1:10" x14ac:dyDescent="0.25">
      <c r="A39" s="43" t="s">
        <v>26</v>
      </c>
      <c r="B39" s="42" t="s">
        <v>25</v>
      </c>
      <c r="C39" s="78">
        <v>2.1</v>
      </c>
      <c r="D39" s="79">
        <v>0.55000000000000004</v>
      </c>
      <c r="E39" s="79">
        <v>2.1</v>
      </c>
      <c r="F39" s="80">
        <v>0.55000000000000004</v>
      </c>
      <c r="G39" s="80">
        <v>2.1</v>
      </c>
      <c r="H39" s="80">
        <v>50.55</v>
      </c>
      <c r="I39" s="81">
        <v>2.1</v>
      </c>
      <c r="J39" s="82">
        <v>100</v>
      </c>
    </row>
    <row r="40" spans="1:10" x14ac:dyDescent="0.25">
      <c r="A40" s="43" t="s">
        <v>28</v>
      </c>
      <c r="B40" s="42" t="s">
        <v>27</v>
      </c>
      <c r="C40" s="83"/>
      <c r="D40" s="84">
        <v>0</v>
      </c>
      <c r="E40" s="84"/>
      <c r="F40" s="85">
        <v>0</v>
      </c>
      <c r="G40" s="85">
        <v>9557.5400000000009</v>
      </c>
      <c r="H40" s="85">
        <v>9550</v>
      </c>
      <c r="I40" s="86">
        <v>9557.5400000000009</v>
      </c>
      <c r="J40" s="87">
        <v>9550</v>
      </c>
    </row>
    <row r="41" spans="1:10" x14ac:dyDescent="0.25">
      <c r="A41" s="43" t="s">
        <v>30</v>
      </c>
      <c r="B41" s="42" t="s">
        <v>29</v>
      </c>
      <c r="C41" s="83">
        <v>138366.32</v>
      </c>
      <c r="D41" s="84">
        <v>167133.14000000001</v>
      </c>
      <c r="E41" s="84">
        <v>514274.52</v>
      </c>
      <c r="F41" s="85">
        <v>321045.38</v>
      </c>
      <c r="G41" s="85">
        <v>662699.5</v>
      </c>
      <c r="H41" s="85">
        <v>669944.77</v>
      </c>
      <c r="I41" s="86">
        <v>876900.48</v>
      </c>
      <c r="J41" s="87">
        <v>1143858.95</v>
      </c>
    </row>
    <row r="42" spans="1:10" x14ac:dyDescent="0.25">
      <c r="A42" s="45" t="s">
        <v>20</v>
      </c>
      <c r="B42" s="48" t="s">
        <v>119</v>
      </c>
      <c r="C42" s="75">
        <f t="shared" ref="C42:J42" si="4">+C41+C40+C39+C38+C37</f>
        <v>184084.96000000002</v>
      </c>
      <c r="D42" s="76">
        <f t="shared" si="4"/>
        <v>249737.91999999998</v>
      </c>
      <c r="E42" s="76">
        <f t="shared" si="4"/>
        <v>629218.87</v>
      </c>
      <c r="F42" s="76">
        <f t="shared" si="4"/>
        <v>457395.54</v>
      </c>
      <c r="G42" s="76">
        <f t="shared" si="4"/>
        <v>831958.24000000011</v>
      </c>
      <c r="H42" s="76">
        <f t="shared" si="4"/>
        <v>962406.19000000006</v>
      </c>
      <c r="I42" s="76">
        <f t="shared" si="4"/>
        <v>1093944.9300000002</v>
      </c>
      <c r="J42" s="77">
        <f t="shared" si="4"/>
        <v>1561229.98</v>
      </c>
    </row>
    <row r="43" spans="1:10" x14ac:dyDescent="0.25">
      <c r="A43" s="43" t="s">
        <v>33</v>
      </c>
      <c r="B43" s="42" t="s">
        <v>32</v>
      </c>
      <c r="C43" s="83"/>
      <c r="D43" s="84"/>
      <c r="E43" s="84"/>
      <c r="F43" s="85"/>
      <c r="G43" s="85"/>
      <c r="H43" s="85"/>
      <c r="I43" s="86"/>
      <c r="J43" s="87"/>
    </row>
    <row r="44" spans="1:10" x14ac:dyDescent="0.25">
      <c r="A44" s="43" t="s">
        <v>34</v>
      </c>
      <c r="B44" s="42" t="s">
        <v>0</v>
      </c>
      <c r="C44" s="83"/>
      <c r="D44" s="84">
        <v>121992</v>
      </c>
      <c r="E44" s="84">
        <v>35000</v>
      </c>
      <c r="F44" s="85">
        <v>224959.72</v>
      </c>
      <c r="G44" s="85">
        <v>41500</v>
      </c>
      <c r="H44" s="85">
        <v>468266.43</v>
      </c>
      <c r="I44" s="86">
        <v>41500</v>
      </c>
      <c r="J44" s="87">
        <v>1434030.25</v>
      </c>
    </row>
    <row r="45" spans="1:10" x14ac:dyDescent="0.25">
      <c r="A45" s="43" t="s">
        <v>35</v>
      </c>
      <c r="B45" s="42" t="s">
        <v>1</v>
      </c>
      <c r="C45" s="83"/>
      <c r="D45" s="84">
        <v>0</v>
      </c>
      <c r="E45" s="84">
        <v>30000</v>
      </c>
      <c r="F45" s="85">
        <v>0</v>
      </c>
      <c r="G45" s="85">
        <v>30000</v>
      </c>
      <c r="H45" s="85">
        <v>0</v>
      </c>
      <c r="I45" s="86">
        <v>30000</v>
      </c>
      <c r="J45" s="87">
        <v>11716.87</v>
      </c>
    </row>
    <row r="46" spans="1:10" x14ac:dyDescent="0.25">
      <c r="A46" s="43" t="s">
        <v>37</v>
      </c>
      <c r="B46" s="42" t="s">
        <v>36</v>
      </c>
      <c r="C46" s="78">
        <v>11150</v>
      </c>
      <c r="D46" s="79">
        <v>0</v>
      </c>
      <c r="E46" s="79">
        <v>17650</v>
      </c>
      <c r="F46" s="80">
        <v>0</v>
      </c>
      <c r="G46" s="80">
        <v>18550</v>
      </c>
      <c r="H46" s="80">
        <v>10000</v>
      </c>
      <c r="I46" s="81">
        <v>28710</v>
      </c>
      <c r="J46" s="82">
        <v>25020</v>
      </c>
    </row>
    <row r="47" spans="1:10" x14ac:dyDescent="0.25">
      <c r="A47" s="43" t="s">
        <v>38</v>
      </c>
      <c r="B47" s="42" t="s">
        <v>2</v>
      </c>
      <c r="C47" s="78">
        <v>63235.11</v>
      </c>
      <c r="D47" s="79">
        <v>78113.350000000006</v>
      </c>
      <c r="E47" s="79">
        <v>93931.48</v>
      </c>
      <c r="F47" s="80">
        <v>158235.23000000001</v>
      </c>
      <c r="G47" s="80">
        <v>126220.99</v>
      </c>
      <c r="H47" s="80">
        <v>172610.61</v>
      </c>
      <c r="I47" s="81">
        <v>151356.20000000001</v>
      </c>
      <c r="J47" s="82">
        <v>186986</v>
      </c>
    </row>
    <row r="48" spans="1:10" x14ac:dyDescent="0.25">
      <c r="A48" s="45" t="s">
        <v>31</v>
      </c>
      <c r="B48" s="48" t="s">
        <v>118</v>
      </c>
      <c r="C48" s="75">
        <f t="shared" ref="C48:J48" si="5">+C47+C46+C45+C44+C43</f>
        <v>74385.11</v>
      </c>
      <c r="D48" s="76">
        <f t="shared" si="5"/>
        <v>200105.35</v>
      </c>
      <c r="E48" s="76">
        <f t="shared" si="5"/>
        <v>176581.47999999998</v>
      </c>
      <c r="F48" s="76">
        <f t="shared" si="5"/>
        <v>383194.95</v>
      </c>
      <c r="G48" s="76">
        <f t="shared" si="5"/>
        <v>216270.99</v>
      </c>
      <c r="H48" s="76">
        <f t="shared" si="5"/>
        <v>650877.04</v>
      </c>
      <c r="I48" s="76">
        <f t="shared" si="5"/>
        <v>251566.2</v>
      </c>
      <c r="J48" s="77">
        <f t="shared" si="5"/>
        <v>1657753.12</v>
      </c>
    </row>
    <row r="49" spans="1:10" x14ac:dyDescent="0.25">
      <c r="A49" s="43" t="s">
        <v>41</v>
      </c>
      <c r="B49" s="42" t="s">
        <v>40</v>
      </c>
      <c r="C49" s="83"/>
      <c r="D49" s="84"/>
      <c r="E49" s="84"/>
      <c r="F49" s="85"/>
      <c r="G49" s="85"/>
      <c r="H49" s="85"/>
      <c r="I49" s="86"/>
      <c r="J49" s="87"/>
    </row>
    <row r="50" spans="1:10" x14ac:dyDescent="0.25">
      <c r="A50" s="43" t="s">
        <v>43</v>
      </c>
      <c r="B50" s="42" t="s">
        <v>42</v>
      </c>
      <c r="C50" s="83"/>
      <c r="D50" s="84"/>
      <c r="E50" s="84"/>
      <c r="F50" s="85"/>
      <c r="G50" s="85"/>
      <c r="H50" s="85"/>
      <c r="I50" s="86"/>
      <c r="J50" s="87"/>
    </row>
    <row r="51" spans="1:10" x14ac:dyDescent="0.25">
      <c r="A51" s="43" t="s">
        <v>45</v>
      </c>
      <c r="B51" s="42" t="s">
        <v>44</v>
      </c>
      <c r="C51" s="83"/>
      <c r="D51" s="84"/>
      <c r="E51" s="84"/>
      <c r="F51" s="85"/>
      <c r="G51" s="85"/>
      <c r="H51" s="85"/>
      <c r="I51" s="86"/>
      <c r="J51" s="87"/>
    </row>
    <row r="52" spans="1:10" x14ac:dyDescent="0.25">
      <c r="A52" s="43" t="s">
        <v>47</v>
      </c>
      <c r="B52" s="42" t="s">
        <v>46</v>
      </c>
      <c r="C52" s="88"/>
      <c r="D52" s="89"/>
      <c r="E52" s="89"/>
      <c r="F52" s="90"/>
      <c r="G52" s="90"/>
      <c r="H52" s="90"/>
      <c r="I52" s="91"/>
      <c r="J52" s="92"/>
    </row>
    <row r="53" spans="1:10" x14ac:dyDescent="0.25">
      <c r="A53" s="45" t="s">
        <v>39</v>
      </c>
      <c r="B53" s="46" t="s">
        <v>117</v>
      </c>
      <c r="C53" s="75">
        <f t="shared" ref="C53:J53" si="6">+C52+C51+C50+C49</f>
        <v>0</v>
      </c>
      <c r="D53" s="76">
        <f t="shared" si="6"/>
        <v>0</v>
      </c>
      <c r="E53" s="76">
        <f t="shared" si="6"/>
        <v>0</v>
      </c>
      <c r="F53" s="76">
        <f t="shared" si="6"/>
        <v>0</v>
      </c>
      <c r="G53" s="76">
        <f t="shared" si="6"/>
        <v>0</v>
      </c>
      <c r="H53" s="76">
        <f t="shared" si="6"/>
        <v>0</v>
      </c>
      <c r="I53" s="76">
        <f t="shared" si="6"/>
        <v>0</v>
      </c>
      <c r="J53" s="77">
        <f t="shared" si="6"/>
        <v>0</v>
      </c>
    </row>
    <row r="54" spans="1:10" x14ac:dyDescent="0.25">
      <c r="A54" s="43" t="s">
        <v>50</v>
      </c>
      <c r="B54" s="42" t="s">
        <v>49</v>
      </c>
      <c r="C54" s="88"/>
      <c r="D54" s="89"/>
      <c r="E54" s="89"/>
      <c r="F54" s="90"/>
      <c r="G54" s="90"/>
      <c r="H54" s="90"/>
      <c r="I54" s="91"/>
      <c r="J54" s="92"/>
    </row>
    <row r="55" spans="1:10" x14ac:dyDescent="0.25">
      <c r="A55" s="43" t="s">
        <v>52</v>
      </c>
      <c r="B55" s="42" t="s">
        <v>51</v>
      </c>
      <c r="C55" s="88"/>
      <c r="D55" s="89"/>
      <c r="E55" s="89"/>
      <c r="F55" s="90"/>
      <c r="G55" s="90"/>
      <c r="H55" s="90"/>
      <c r="I55" s="91"/>
      <c r="J55" s="92"/>
    </row>
    <row r="56" spans="1:10" x14ac:dyDescent="0.25">
      <c r="A56" s="43" t="s">
        <v>54</v>
      </c>
      <c r="B56" s="42" t="s">
        <v>53</v>
      </c>
      <c r="C56" s="88"/>
      <c r="D56" s="89">
        <v>0</v>
      </c>
      <c r="E56" s="89"/>
      <c r="F56" s="90">
        <v>0</v>
      </c>
      <c r="G56" s="90"/>
      <c r="H56" s="90">
        <v>113518.34</v>
      </c>
      <c r="I56" s="91"/>
      <c r="J56" s="92">
        <v>2372359.9900000002</v>
      </c>
    </row>
    <row r="57" spans="1:10" x14ac:dyDescent="0.25">
      <c r="A57" s="43" t="s">
        <v>56</v>
      </c>
      <c r="B57" s="42" t="s">
        <v>55</v>
      </c>
      <c r="C57" s="88"/>
      <c r="D57" s="89"/>
      <c r="E57" s="89"/>
      <c r="F57" s="90"/>
      <c r="G57" s="90"/>
      <c r="H57" s="90"/>
      <c r="I57" s="91"/>
      <c r="J57" s="92"/>
    </row>
    <row r="58" spans="1:10" x14ac:dyDescent="0.25">
      <c r="A58" s="45" t="s">
        <v>48</v>
      </c>
      <c r="B58" s="48" t="s">
        <v>116</v>
      </c>
      <c r="C58" s="75">
        <f t="shared" ref="C58:J58" si="7">+C57+C56+C55+C54</f>
        <v>0</v>
      </c>
      <c r="D58" s="76">
        <f t="shared" si="7"/>
        <v>0</v>
      </c>
      <c r="E58" s="76">
        <f t="shared" si="7"/>
        <v>0</v>
      </c>
      <c r="F58" s="76">
        <f t="shared" si="7"/>
        <v>0</v>
      </c>
      <c r="G58" s="76">
        <f t="shared" si="7"/>
        <v>0</v>
      </c>
      <c r="H58" s="76">
        <f t="shared" si="7"/>
        <v>113518.34</v>
      </c>
      <c r="I58" s="76">
        <f t="shared" si="7"/>
        <v>0</v>
      </c>
      <c r="J58" s="77">
        <f t="shared" si="7"/>
        <v>2372359.9900000002</v>
      </c>
    </row>
    <row r="59" spans="1:10" x14ac:dyDescent="0.25">
      <c r="A59" s="43" t="s">
        <v>59</v>
      </c>
      <c r="B59" s="42" t="s">
        <v>58</v>
      </c>
      <c r="C59" s="88">
        <v>170052.56</v>
      </c>
      <c r="D59" s="89">
        <v>190540.63</v>
      </c>
      <c r="E59" s="89">
        <v>319345.03000000003</v>
      </c>
      <c r="F59" s="90">
        <v>414717.34</v>
      </c>
      <c r="G59" s="90">
        <v>427397.17</v>
      </c>
      <c r="H59" s="90">
        <v>656527.4</v>
      </c>
      <c r="I59" s="91">
        <v>612632.13</v>
      </c>
      <c r="J59" s="92">
        <v>920000</v>
      </c>
    </row>
    <row r="60" spans="1:10" x14ac:dyDescent="0.25">
      <c r="A60" s="43" t="s">
        <v>61</v>
      </c>
      <c r="B60" s="42" t="s">
        <v>60</v>
      </c>
      <c r="C60" s="88">
        <v>6400.53</v>
      </c>
      <c r="D60" s="89">
        <v>10544.46</v>
      </c>
      <c r="E60" s="89">
        <v>11816.82</v>
      </c>
      <c r="F60" s="90">
        <v>21753.86</v>
      </c>
      <c r="G60" s="90">
        <v>17165.95</v>
      </c>
      <c r="H60" s="90">
        <v>89981.63</v>
      </c>
      <c r="I60" s="91">
        <v>21724.94</v>
      </c>
      <c r="J60" s="92">
        <v>158209.4</v>
      </c>
    </row>
    <row r="61" spans="1:10" x14ac:dyDescent="0.25">
      <c r="A61" s="45" t="s">
        <v>57</v>
      </c>
      <c r="B61" s="46" t="s">
        <v>115</v>
      </c>
      <c r="C61" s="75">
        <f t="shared" ref="C61:J61" si="8">+C60+C59</f>
        <v>176453.09</v>
      </c>
      <c r="D61" s="76">
        <f t="shared" si="8"/>
        <v>201085.09</v>
      </c>
      <c r="E61" s="76">
        <f t="shared" si="8"/>
        <v>331161.85000000003</v>
      </c>
      <c r="F61" s="76">
        <f t="shared" si="8"/>
        <v>436471.2</v>
      </c>
      <c r="G61" s="76">
        <f t="shared" si="8"/>
        <v>444563.12</v>
      </c>
      <c r="H61" s="76">
        <f t="shared" si="8"/>
        <v>746509.03</v>
      </c>
      <c r="I61" s="76">
        <f t="shared" si="8"/>
        <v>634357.06999999995</v>
      </c>
      <c r="J61" s="77">
        <f t="shared" si="8"/>
        <v>1078209.3999999999</v>
      </c>
    </row>
    <row r="62" spans="1:10" ht="17.25" x14ac:dyDescent="0.25">
      <c r="A62" s="50" t="s">
        <v>121</v>
      </c>
      <c r="B62" s="51" t="s">
        <v>144</v>
      </c>
      <c r="C62" s="93"/>
      <c r="D62" s="94">
        <v>0</v>
      </c>
      <c r="E62" s="94"/>
      <c r="F62" s="94">
        <v>0</v>
      </c>
      <c r="G62" s="95"/>
      <c r="H62" s="95">
        <v>0</v>
      </c>
      <c r="I62" s="95"/>
      <c r="J62" s="96">
        <v>0</v>
      </c>
    </row>
    <row r="63" spans="1:10" s="37" customFormat="1" x14ac:dyDescent="0.25">
      <c r="A63" s="282" t="s">
        <v>155</v>
      </c>
      <c r="B63" s="283"/>
      <c r="C63" s="97">
        <f>+C62+C61+C58+C53+C48+C42+C36+C32</f>
        <v>1114128.31</v>
      </c>
      <c r="D63" s="98">
        <f t="shared" ref="D63:J63" si="9">D62+D61+D58+D53+D48+D42+D36+D32</f>
        <v>945346.64999999991</v>
      </c>
      <c r="E63" s="98">
        <f t="shared" si="9"/>
        <v>2931068.4899999998</v>
      </c>
      <c r="F63" s="98">
        <f t="shared" si="9"/>
        <v>2150224.87</v>
      </c>
      <c r="G63" s="98">
        <f t="shared" si="9"/>
        <v>3868354.33</v>
      </c>
      <c r="H63" s="98">
        <f t="shared" si="9"/>
        <v>5436413.4500000002</v>
      </c>
      <c r="I63" s="98">
        <f t="shared" si="9"/>
        <v>5562426.0999999996</v>
      </c>
      <c r="J63" s="99">
        <f t="shared" si="9"/>
        <v>11839661.890000001</v>
      </c>
    </row>
    <row r="64" spans="1:10" x14ac:dyDescent="0.25">
      <c r="A64" s="4" t="s">
        <v>160</v>
      </c>
      <c r="B64" s="3"/>
      <c r="C64" s="16"/>
      <c r="D64" s="100">
        <v>0</v>
      </c>
      <c r="E64" s="17"/>
      <c r="F64" s="100">
        <v>0</v>
      </c>
      <c r="G64" s="17"/>
      <c r="H64" s="100">
        <v>0</v>
      </c>
      <c r="I64" s="17"/>
      <c r="J64" s="102">
        <v>3408795</v>
      </c>
    </row>
    <row r="65" spans="1:10" x14ac:dyDescent="0.25">
      <c r="A65" s="282" t="s">
        <v>133</v>
      </c>
      <c r="B65" s="283"/>
      <c r="C65" s="97">
        <f>+C63+C14</f>
        <v>3217030.23</v>
      </c>
      <c r="D65" s="98">
        <f>+D63+D14</f>
        <v>2739079.62</v>
      </c>
      <c r="E65" s="98">
        <f>+E63+C14</f>
        <v>5033970.41</v>
      </c>
      <c r="F65" s="98">
        <f>+F63+D14</f>
        <v>3943957.84</v>
      </c>
      <c r="G65" s="98">
        <f>+G63+C14</f>
        <v>5971256.25</v>
      </c>
      <c r="H65" s="98">
        <f>+H63+D14</f>
        <v>7230146.4199999999</v>
      </c>
      <c r="I65" s="98">
        <f>+I63+C14</f>
        <v>7665328.0199999996</v>
      </c>
      <c r="J65" s="99">
        <f>+J63+D14</f>
        <v>13633394.860000001</v>
      </c>
    </row>
    <row r="66" spans="1:10" x14ac:dyDescent="0.25">
      <c r="A66" s="4" t="s">
        <v>161</v>
      </c>
      <c r="B66" s="3"/>
      <c r="C66" s="16"/>
      <c r="D66" s="101">
        <f>+D64+$D15</f>
        <v>0</v>
      </c>
      <c r="E66" s="17"/>
      <c r="F66" s="101">
        <f>+F64+$D15</f>
        <v>0</v>
      </c>
      <c r="G66" s="17"/>
      <c r="H66" s="101">
        <f>+H64+$D15</f>
        <v>0</v>
      </c>
      <c r="I66" s="17"/>
      <c r="J66" s="101">
        <f>+J64+$D15</f>
        <v>3408795</v>
      </c>
    </row>
    <row r="67" spans="1:10" ht="18.95" customHeight="1" x14ac:dyDescent="0.25">
      <c r="B67" s="53"/>
      <c r="C67" s="52"/>
      <c r="D67" s="52"/>
      <c r="E67" s="52"/>
      <c r="F67" s="52"/>
      <c r="G67" s="52"/>
      <c r="H67" s="52"/>
      <c r="I67" s="52"/>
      <c r="J67" s="52"/>
    </row>
    <row r="68" spans="1:10" ht="21" customHeight="1" x14ac:dyDescent="0.25">
      <c r="A68" s="273" t="s">
        <v>130</v>
      </c>
      <c r="B68" s="279" t="s">
        <v>131</v>
      </c>
      <c r="C68" s="277" t="s">
        <v>122</v>
      </c>
      <c r="D68" s="277"/>
      <c r="E68" s="277"/>
      <c r="F68" s="277"/>
      <c r="G68" s="277"/>
      <c r="H68" s="277"/>
      <c r="I68" s="277"/>
      <c r="J68" s="278"/>
    </row>
    <row r="69" spans="1:10" ht="33" customHeight="1" x14ac:dyDescent="0.25">
      <c r="A69" s="274"/>
      <c r="B69" s="280"/>
      <c r="C69" s="271" t="s">
        <v>177</v>
      </c>
      <c r="D69" s="272"/>
      <c r="E69" s="8" t="s">
        <v>178</v>
      </c>
      <c r="F69" s="7"/>
      <c r="G69" s="6" t="s">
        <v>179</v>
      </c>
      <c r="H69" s="7"/>
      <c r="I69" s="6" t="s">
        <v>180</v>
      </c>
      <c r="J69" s="5"/>
    </row>
    <row r="70" spans="1:10" ht="37.5" customHeight="1" x14ac:dyDescent="0.25">
      <c r="A70" s="275"/>
      <c r="B70" s="281"/>
      <c r="C70" s="29" t="s">
        <v>143</v>
      </c>
      <c r="D70" s="28" t="s">
        <v>182</v>
      </c>
      <c r="E70" s="29" t="s">
        <v>143</v>
      </c>
      <c r="F70" s="28" t="s">
        <v>182</v>
      </c>
      <c r="G70" s="29" t="s">
        <v>143</v>
      </c>
      <c r="H70" s="28" t="s">
        <v>156</v>
      </c>
      <c r="I70" s="29" t="s">
        <v>143</v>
      </c>
      <c r="J70" s="30" t="s">
        <v>4</v>
      </c>
    </row>
    <row r="71" spans="1:10" x14ac:dyDescent="0.25">
      <c r="A71" s="43" t="s">
        <v>64</v>
      </c>
      <c r="B71" s="42" t="s">
        <v>63</v>
      </c>
      <c r="C71" s="103">
        <v>123218.35</v>
      </c>
      <c r="D71" s="104">
        <v>256025.46</v>
      </c>
      <c r="E71" s="104">
        <v>255478.91</v>
      </c>
      <c r="F71" s="104">
        <v>557397.26</v>
      </c>
      <c r="G71" s="104">
        <v>417001.49</v>
      </c>
      <c r="H71" s="104">
        <v>830506.99</v>
      </c>
      <c r="I71" s="104">
        <v>629539.92000000004</v>
      </c>
      <c r="J71" s="105">
        <v>1185847.8700000001</v>
      </c>
    </row>
    <row r="72" spans="1:10" x14ac:dyDescent="0.25">
      <c r="A72" s="43" t="s">
        <v>66</v>
      </c>
      <c r="B72" s="42" t="s">
        <v>65</v>
      </c>
      <c r="C72" s="106">
        <v>6961.77</v>
      </c>
      <c r="D72" s="107">
        <v>16950.8</v>
      </c>
      <c r="E72" s="107">
        <v>17635.28</v>
      </c>
      <c r="F72" s="107">
        <v>37320.1</v>
      </c>
      <c r="G72" s="107">
        <v>28361.39</v>
      </c>
      <c r="H72" s="107">
        <v>59723.15</v>
      </c>
      <c r="I72" s="107">
        <v>48914.89</v>
      </c>
      <c r="J72" s="108">
        <v>87969.74</v>
      </c>
    </row>
    <row r="73" spans="1:10" x14ac:dyDescent="0.25">
      <c r="A73" s="43" t="s">
        <v>68</v>
      </c>
      <c r="B73" s="42" t="s">
        <v>67</v>
      </c>
      <c r="C73" s="109">
        <v>835596.65</v>
      </c>
      <c r="D73" s="110">
        <v>598861.18000000005</v>
      </c>
      <c r="E73" s="110">
        <v>2075291.05</v>
      </c>
      <c r="F73" s="110">
        <v>1533011.99</v>
      </c>
      <c r="G73" s="110">
        <v>2537574.9900000002</v>
      </c>
      <c r="H73" s="110">
        <v>2566570.66</v>
      </c>
      <c r="I73" s="110">
        <v>3578259.86</v>
      </c>
      <c r="J73" s="111">
        <v>3859261.21</v>
      </c>
    </row>
    <row r="74" spans="1:10" x14ac:dyDescent="0.25">
      <c r="A74" s="43" t="s">
        <v>69</v>
      </c>
      <c r="B74" s="42" t="s">
        <v>14</v>
      </c>
      <c r="C74" s="106">
        <v>23945.360000000001</v>
      </c>
      <c r="D74" s="107">
        <v>113693.62</v>
      </c>
      <c r="E74" s="107">
        <v>71111.23</v>
      </c>
      <c r="F74" s="107">
        <v>202900.93</v>
      </c>
      <c r="G74" s="107">
        <v>76408.429999999993</v>
      </c>
      <c r="H74" s="107">
        <v>390312.81</v>
      </c>
      <c r="I74" s="107">
        <v>131747.76</v>
      </c>
      <c r="J74" s="108">
        <v>575232.42000000004</v>
      </c>
    </row>
    <row r="75" spans="1:10" x14ac:dyDescent="0.25">
      <c r="A75" s="43" t="s">
        <v>71</v>
      </c>
      <c r="B75" s="42" t="s">
        <v>70</v>
      </c>
      <c r="C75" s="106"/>
      <c r="D75" s="107"/>
      <c r="E75" s="107"/>
      <c r="F75" s="107"/>
      <c r="G75" s="107"/>
      <c r="H75" s="107"/>
      <c r="I75" s="107"/>
      <c r="J75" s="108"/>
    </row>
    <row r="76" spans="1:10" x14ac:dyDescent="0.25">
      <c r="A76" s="43" t="s">
        <v>72</v>
      </c>
      <c r="B76" s="42" t="s">
        <v>12</v>
      </c>
      <c r="C76" s="109"/>
      <c r="D76" s="110"/>
      <c r="E76" s="110"/>
      <c r="F76" s="110"/>
      <c r="G76" s="110"/>
      <c r="H76" s="110"/>
      <c r="I76" s="110"/>
      <c r="J76" s="111"/>
    </row>
    <row r="77" spans="1:10" x14ac:dyDescent="0.25">
      <c r="A77" s="43" t="s">
        <v>74</v>
      </c>
      <c r="B77" s="42" t="s">
        <v>73</v>
      </c>
      <c r="C77" s="109">
        <v>12207.16</v>
      </c>
      <c r="D77" s="110">
        <v>0</v>
      </c>
      <c r="E77" s="110">
        <v>13443.4</v>
      </c>
      <c r="F77" s="110">
        <v>1009.21</v>
      </c>
      <c r="G77" s="110">
        <v>24550.34</v>
      </c>
      <c r="H77" s="110">
        <v>1009.21</v>
      </c>
      <c r="I77" s="110">
        <v>34639.51</v>
      </c>
      <c r="J77" s="111">
        <v>76756</v>
      </c>
    </row>
    <row r="78" spans="1:10" x14ac:dyDescent="0.25">
      <c r="A78" s="43" t="s">
        <v>76</v>
      </c>
      <c r="B78" s="42" t="s">
        <v>75</v>
      </c>
      <c r="C78" s="106"/>
      <c r="D78" s="107"/>
      <c r="E78" s="107"/>
      <c r="F78" s="107"/>
      <c r="G78" s="107"/>
      <c r="H78" s="107"/>
      <c r="I78" s="107"/>
      <c r="J78" s="108"/>
    </row>
    <row r="79" spans="1:10" x14ac:dyDescent="0.25">
      <c r="A79" s="43" t="s">
        <v>78</v>
      </c>
      <c r="B79" s="42" t="s">
        <v>77</v>
      </c>
      <c r="C79" s="106">
        <v>311.72000000000003</v>
      </c>
      <c r="D79" s="107">
        <v>34823.050000000003</v>
      </c>
      <c r="E79" s="107">
        <v>6888.36</v>
      </c>
      <c r="F79" s="107">
        <v>34823.050000000003</v>
      </c>
      <c r="G79" s="107">
        <v>6888.36</v>
      </c>
      <c r="H79" s="107">
        <v>47546.29</v>
      </c>
      <c r="I79" s="107">
        <v>29317.22</v>
      </c>
      <c r="J79" s="108">
        <v>75348</v>
      </c>
    </row>
    <row r="80" spans="1:10" x14ac:dyDescent="0.25">
      <c r="A80" s="43" t="s">
        <v>80</v>
      </c>
      <c r="B80" s="42" t="s">
        <v>79</v>
      </c>
      <c r="C80" s="106">
        <v>87830.8</v>
      </c>
      <c r="D80" s="107">
        <v>132160.59</v>
      </c>
      <c r="E80" s="107">
        <v>181637.96</v>
      </c>
      <c r="F80" s="107">
        <v>292474.09000000003</v>
      </c>
      <c r="G80" s="107">
        <v>337980.22</v>
      </c>
      <c r="H80" s="107">
        <v>455652.99</v>
      </c>
      <c r="I80" s="107">
        <v>456809.86</v>
      </c>
      <c r="J80" s="108">
        <v>686083.85</v>
      </c>
    </row>
    <row r="81" spans="1:10" x14ac:dyDescent="0.25">
      <c r="A81" s="45" t="s">
        <v>62</v>
      </c>
      <c r="B81" s="48" t="s">
        <v>127</v>
      </c>
      <c r="C81" s="112">
        <f t="shared" ref="C81:J81" si="10">SUM(C71:C80)</f>
        <v>1090071.81</v>
      </c>
      <c r="D81" s="113">
        <f t="shared" si="10"/>
        <v>1152514.7000000002</v>
      </c>
      <c r="E81" s="113">
        <f t="shared" si="10"/>
        <v>2621486.19</v>
      </c>
      <c r="F81" s="113">
        <f t="shared" si="10"/>
        <v>2658936.63</v>
      </c>
      <c r="G81" s="113">
        <f t="shared" si="10"/>
        <v>3428765.2199999997</v>
      </c>
      <c r="H81" s="113">
        <f t="shared" si="10"/>
        <v>4351322.1000000006</v>
      </c>
      <c r="I81" s="113">
        <f t="shared" si="10"/>
        <v>4909229.0199999996</v>
      </c>
      <c r="J81" s="114">
        <f t="shared" si="10"/>
        <v>6546499.0899999999</v>
      </c>
    </row>
    <row r="82" spans="1:10" x14ac:dyDescent="0.25">
      <c r="A82" s="43" t="s">
        <v>83</v>
      </c>
      <c r="B82" s="42" t="s">
        <v>82</v>
      </c>
      <c r="C82" s="115"/>
      <c r="D82" s="116"/>
      <c r="E82" s="107"/>
      <c r="F82" s="107"/>
      <c r="G82" s="107"/>
      <c r="H82" s="107"/>
      <c r="I82" s="107"/>
      <c r="J82" s="108"/>
    </row>
    <row r="83" spans="1:10" x14ac:dyDescent="0.25">
      <c r="A83" s="43" t="s">
        <v>85</v>
      </c>
      <c r="B83" s="42" t="s">
        <v>84</v>
      </c>
      <c r="C83" s="109">
        <v>118433.42</v>
      </c>
      <c r="D83" s="110">
        <v>55265.11</v>
      </c>
      <c r="E83" s="110">
        <v>121004.22</v>
      </c>
      <c r="F83" s="110">
        <v>198295.86</v>
      </c>
      <c r="G83" s="110">
        <v>125628.02</v>
      </c>
      <c r="H83" s="110">
        <v>452039.45</v>
      </c>
      <c r="I83" s="110">
        <v>239869.84</v>
      </c>
      <c r="J83" s="111">
        <v>4982075.58</v>
      </c>
    </row>
    <row r="84" spans="1:10" x14ac:dyDescent="0.25">
      <c r="A84" s="43" t="s">
        <v>86</v>
      </c>
      <c r="B84" s="42" t="s">
        <v>0</v>
      </c>
      <c r="C84" s="106"/>
      <c r="D84" s="107">
        <v>0</v>
      </c>
      <c r="E84" s="107"/>
      <c r="F84" s="107">
        <v>5000</v>
      </c>
      <c r="G84" s="107"/>
      <c r="H84" s="107">
        <v>15000</v>
      </c>
      <c r="I84" s="107">
        <v>5000</v>
      </c>
      <c r="J84" s="108">
        <v>30000</v>
      </c>
    </row>
    <row r="85" spans="1:10" x14ac:dyDescent="0.25">
      <c r="A85" s="43" t="s">
        <v>87</v>
      </c>
      <c r="B85" s="42" t="s">
        <v>1</v>
      </c>
      <c r="C85" s="106"/>
      <c r="D85" s="107"/>
      <c r="E85" s="107"/>
      <c r="F85" s="107"/>
      <c r="G85" s="107"/>
      <c r="H85" s="107"/>
      <c r="I85" s="107"/>
      <c r="J85" s="108"/>
    </row>
    <row r="86" spans="1:10" x14ac:dyDescent="0.25">
      <c r="A86" s="43" t="s">
        <v>89</v>
      </c>
      <c r="B86" s="42" t="s">
        <v>88</v>
      </c>
      <c r="C86" s="117">
        <v>12250</v>
      </c>
      <c r="D86" s="118">
        <v>11303.54</v>
      </c>
      <c r="E86" s="118">
        <v>12250</v>
      </c>
      <c r="F86" s="118">
        <v>39280.089999999997</v>
      </c>
      <c r="G86" s="118">
        <v>90331.99</v>
      </c>
      <c r="H86" s="118">
        <v>61841.56</v>
      </c>
      <c r="I86" s="118">
        <v>142456.81</v>
      </c>
      <c r="J86" s="119">
        <v>70424.649999999994</v>
      </c>
    </row>
    <row r="87" spans="1:10" x14ac:dyDescent="0.25">
      <c r="A87" s="45" t="s">
        <v>81</v>
      </c>
      <c r="B87" s="48" t="s">
        <v>126</v>
      </c>
      <c r="C87" s="112">
        <f t="shared" ref="C87:J87" si="11">SUM(C82:C86)</f>
        <v>130683.42</v>
      </c>
      <c r="D87" s="113">
        <f t="shared" si="11"/>
        <v>66568.649999999994</v>
      </c>
      <c r="E87" s="113">
        <f t="shared" si="11"/>
        <v>133254.22</v>
      </c>
      <c r="F87" s="113">
        <f t="shared" si="11"/>
        <v>242575.94999999998</v>
      </c>
      <c r="G87" s="113">
        <f t="shared" si="11"/>
        <v>215960.01</v>
      </c>
      <c r="H87" s="113">
        <f t="shared" si="11"/>
        <v>528881.01</v>
      </c>
      <c r="I87" s="113">
        <f t="shared" si="11"/>
        <v>387326.65</v>
      </c>
      <c r="J87" s="114">
        <f t="shared" si="11"/>
        <v>5082500.2300000004</v>
      </c>
    </row>
    <row r="88" spans="1:10" x14ac:dyDescent="0.25">
      <c r="A88" s="43" t="s">
        <v>92</v>
      </c>
      <c r="B88" s="42" t="s">
        <v>91</v>
      </c>
      <c r="C88" s="120"/>
      <c r="D88" s="121"/>
      <c r="E88" s="121"/>
      <c r="F88" s="121"/>
      <c r="G88" s="121"/>
      <c r="H88" s="121"/>
      <c r="I88" s="121"/>
      <c r="J88" s="122"/>
    </row>
    <row r="89" spans="1:10" x14ac:dyDescent="0.25">
      <c r="A89" s="43" t="s">
        <v>94</v>
      </c>
      <c r="B89" s="42" t="s">
        <v>93</v>
      </c>
      <c r="C89" s="120"/>
      <c r="D89" s="121"/>
      <c r="E89" s="121"/>
      <c r="F89" s="121"/>
      <c r="G89" s="121"/>
      <c r="H89" s="121"/>
      <c r="I89" s="121"/>
      <c r="J89" s="122"/>
    </row>
    <row r="90" spans="1:10" x14ac:dyDescent="0.25">
      <c r="A90" s="43" t="s">
        <v>96</v>
      </c>
      <c r="B90" s="42" t="s">
        <v>95</v>
      </c>
      <c r="C90" s="120"/>
      <c r="D90" s="121"/>
      <c r="E90" s="121"/>
      <c r="F90" s="121"/>
      <c r="G90" s="121"/>
      <c r="H90" s="121"/>
      <c r="I90" s="121"/>
      <c r="J90" s="122"/>
    </row>
    <row r="91" spans="1:10" x14ac:dyDescent="0.25">
      <c r="A91" s="43" t="s">
        <v>98</v>
      </c>
      <c r="B91" s="42" t="s">
        <v>97</v>
      </c>
      <c r="C91" s="106"/>
      <c r="D91" s="107"/>
      <c r="E91" s="107"/>
      <c r="F91" s="107"/>
      <c r="G91" s="107"/>
      <c r="H91" s="107"/>
      <c r="I91" s="107"/>
      <c r="J91" s="108"/>
    </row>
    <row r="92" spans="1:10" x14ac:dyDescent="0.25">
      <c r="A92" s="45" t="s">
        <v>90</v>
      </c>
      <c r="B92" s="48" t="s">
        <v>125</v>
      </c>
      <c r="C92" s="112">
        <f t="shared" ref="C92:J92" si="12">SUM(C88:C91)</f>
        <v>0</v>
      </c>
      <c r="D92" s="123">
        <f t="shared" si="12"/>
        <v>0</v>
      </c>
      <c r="E92" s="123">
        <f t="shared" si="12"/>
        <v>0</v>
      </c>
      <c r="F92" s="123">
        <f t="shared" si="12"/>
        <v>0</v>
      </c>
      <c r="G92" s="123">
        <f t="shared" si="12"/>
        <v>0</v>
      </c>
      <c r="H92" s="123">
        <f t="shared" si="12"/>
        <v>0</v>
      </c>
      <c r="I92" s="123">
        <f t="shared" si="12"/>
        <v>0</v>
      </c>
      <c r="J92" s="124">
        <f t="shared" si="12"/>
        <v>0</v>
      </c>
    </row>
    <row r="93" spans="1:10" x14ac:dyDescent="0.25">
      <c r="A93" s="43" t="s">
        <v>101</v>
      </c>
      <c r="B93" s="42" t="s">
        <v>100</v>
      </c>
      <c r="C93" s="120"/>
      <c r="D93" s="121"/>
      <c r="E93" s="121"/>
      <c r="F93" s="121"/>
      <c r="G93" s="121"/>
      <c r="H93" s="121"/>
      <c r="I93" s="121"/>
      <c r="J93" s="122"/>
    </row>
    <row r="94" spans="1:10" x14ac:dyDescent="0.25">
      <c r="A94" s="43" t="s">
        <v>103</v>
      </c>
      <c r="B94" s="42" t="s">
        <v>102</v>
      </c>
      <c r="C94" s="120"/>
      <c r="D94" s="121"/>
      <c r="E94" s="121"/>
      <c r="F94" s="121"/>
      <c r="G94" s="121"/>
      <c r="H94" s="121"/>
      <c r="I94" s="121"/>
      <c r="J94" s="122"/>
    </row>
    <row r="95" spans="1:10" x14ac:dyDescent="0.25">
      <c r="A95" s="43" t="s">
        <v>105</v>
      </c>
      <c r="B95" s="42" t="s">
        <v>104</v>
      </c>
      <c r="C95" s="120">
        <v>111715.75</v>
      </c>
      <c r="D95" s="121">
        <v>0</v>
      </c>
      <c r="E95" s="121">
        <v>117036.85</v>
      </c>
      <c r="F95" s="121">
        <v>5548.13</v>
      </c>
      <c r="G95" s="121">
        <v>234889.79</v>
      </c>
      <c r="H95" s="121">
        <v>5548.13</v>
      </c>
      <c r="I95" s="121">
        <v>360397.01</v>
      </c>
      <c r="J95" s="122">
        <v>74540</v>
      </c>
    </row>
    <row r="96" spans="1:10" x14ac:dyDescent="0.25">
      <c r="A96" s="43" t="s">
        <v>107</v>
      </c>
      <c r="B96" s="42" t="s">
        <v>106</v>
      </c>
      <c r="C96" s="120"/>
      <c r="D96" s="121"/>
      <c r="E96" s="121"/>
      <c r="F96" s="121"/>
      <c r="G96" s="121"/>
      <c r="H96" s="121"/>
      <c r="I96" s="121"/>
      <c r="J96" s="122"/>
    </row>
    <row r="97" spans="1:10" x14ac:dyDescent="0.25">
      <c r="A97" s="43" t="s">
        <v>109</v>
      </c>
      <c r="B97" s="42" t="s">
        <v>108</v>
      </c>
      <c r="C97" s="120"/>
      <c r="D97" s="121"/>
      <c r="E97" s="121"/>
      <c r="F97" s="121"/>
      <c r="G97" s="121"/>
      <c r="H97" s="121"/>
      <c r="I97" s="121"/>
      <c r="J97" s="122"/>
    </row>
    <row r="98" spans="1:10" x14ac:dyDescent="0.25">
      <c r="A98" s="45" t="s">
        <v>99</v>
      </c>
      <c r="B98" s="48" t="s">
        <v>124</v>
      </c>
      <c r="C98" s="125">
        <f t="shared" ref="C98:J98" si="13">SUM(C93:C97)</f>
        <v>111715.75</v>
      </c>
      <c r="D98" s="123">
        <f t="shared" si="13"/>
        <v>0</v>
      </c>
      <c r="E98" s="123">
        <f t="shared" si="13"/>
        <v>117036.85</v>
      </c>
      <c r="F98" s="123">
        <f t="shared" si="13"/>
        <v>5548.13</v>
      </c>
      <c r="G98" s="123">
        <f t="shared" si="13"/>
        <v>234889.79</v>
      </c>
      <c r="H98" s="123">
        <f t="shared" si="13"/>
        <v>5548.13</v>
      </c>
      <c r="I98" s="123">
        <f t="shared" si="13"/>
        <v>360397.01</v>
      </c>
      <c r="J98" s="124">
        <f t="shared" si="13"/>
        <v>74540</v>
      </c>
    </row>
    <row r="99" spans="1:10" ht="30" x14ac:dyDescent="0.25">
      <c r="A99" s="45" t="s">
        <v>168</v>
      </c>
      <c r="B99" s="54" t="s">
        <v>128</v>
      </c>
      <c r="C99" s="126"/>
      <c r="D99" s="127"/>
      <c r="E99" s="127"/>
      <c r="F99" s="127"/>
      <c r="G99" s="127"/>
      <c r="H99" s="127"/>
      <c r="I99" s="127"/>
      <c r="J99" s="128"/>
    </row>
    <row r="100" spans="1:10" x14ac:dyDescent="0.25">
      <c r="A100" s="43" t="s">
        <v>112</v>
      </c>
      <c r="B100" s="42" t="s">
        <v>111</v>
      </c>
      <c r="C100" s="120">
        <v>32552.78</v>
      </c>
      <c r="D100" s="121">
        <v>148467.95000000001</v>
      </c>
      <c r="E100" s="121">
        <v>241124.57</v>
      </c>
      <c r="F100" s="121">
        <v>398221.88</v>
      </c>
      <c r="G100" s="121">
        <v>378264.06</v>
      </c>
      <c r="H100" s="121">
        <v>663694.17000000004</v>
      </c>
      <c r="I100" s="121">
        <v>585402.84</v>
      </c>
      <c r="J100" s="122">
        <v>950828.98</v>
      </c>
    </row>
    <row r="101" spans="1:10" x14ac:dyDescent="0.25">
      <c r="A101" s="43" t="s">
        <v>114</v>
      </c>
      <c r="B101" s="42" t="s">
        <v>113</v>
      </c>
      <c r="C101" s="120">
        <v>1169.58</v>
      </c>
      <c r="D101" s="121">
        <v>11938.03</v>
      </c>
      <c r="E101" s="121">
        <v>2537.16</v>
      </c>
      <c r="F101" s="121">
        <v>23147.43</v>
      </c>
      <c r="G101" s="121">
        <v>3772.74</v>
      </c>
      <c r="H101" s="121">
        <v>139693.68</v>
      </c>
      <c r="I101" s="121">
        <v>4334.55</v>
      </c>
      <c r="J101" s="122">
        <v>256239.92</v>
      </c>
    </row>
    <row r="102" spans="1:10" x14ac:dyDescent="0.25">
      <c r="A102" s="45" t="s">
        <v>110</v>
      </c>
      <c r="B102" s="48" t="s">
        <v>123</v>
      </c>
      <c r="C102" s="129">
        <f t="shared" ref="C102:J102" si="14">+C100+C101</f>
        <v>33722.36</v>
      </c>
      <c r="D102" s="130">
        <f t="shared" si="14"/>
        <v>160405.98000000001</v>
      </c>
      <c r="E102" s="130">
        <f t="shared" si="14"/>
        <v>243661.73</v>
      </c>
      <c r="F102" s="130">
        <f t="shared" si="14"/>
        <v>421369.31</v>
      </c>
      <c r="G102" s="130">
        <f t="shared" si="14"/>
        <v>382036.8</v>
      </c>
      <c r="H102" s="130">
        <f t="shared" si="14"/>
        <v>803387.85000000009</v>
      </c>
      <c r="I102" s="130">
        <f t="shared" si="14"/>
        <v>589737.39</v>
      </c>
      <c r="J102" s="131">
        <f t="shared" si="14"/>
        <v>1207068.8999999999</v>
      </c>
    </row>
    <row r="103" spans="1:10" ht="17.25" x14ac:dyDescent="0.25">
      <c r="A103" s="55" t="s">
        <v>137</v>
      </c>
      <c r="B103" s="51" t="s">
        <v>144</v>
      </c>
      <c r="C103" s="132"/>
      <c r="D103" s="133">
        <v>0</v>
      </c>
      <c r="E103" s="133"/>
      <c r="F103" s="133">
        <v>0</v>
      </c>
      <c r="G103" s="133"/>
      <c r="H103" s="133">
        <v>0</v>
      </c>
      <c r="I103" s="133"/>
      <c r="J103" s="134">
        <v>0</v>
      </c>
    </row>
    <row r="104" spans="1:10" x14ac:dyDescent="0.25">
      <c r="A104" s="4" t="s">
        <v>132</v>
      </c>
      <c r="B104" s="3"/>
      <c r="C104" s="135">
        <f t="shared" ref="C104:J104" si="15">+C103+C102+C99+C98+C92+C87+C81</f>
        <v>1366193.34</v>
      </c>
      <c r="D104" s="136">
        <f t="shared" si="15"/>
        <v>1379489.33</v>
      </c>
      <c r="E104" s="136">
        <f t="shared" si="15"/>
        <v>3115438.99</v>
      </c>
      <c r="F104" s="136">
        <f t="shared" si="15"/>
        <v>3328430.02</v>
      </c>
      <c r="G104" s="136">
        <f t="shared" si="15"/>
        <v>4261651.8199999994</v>
      </c>
      <c r="H104" s="136">
        <f t="shared" si="15"/>
        <v>5689139.0900000008</v>
      </c>
      <c r="I104" s="136">
        <f t="shared" si="15"/>
        <v>6246690.0699999994</v>
      </c>
      <c r="J104" s="137">
        <f t="shared" si="15"/>
        <v>12910608.220000001</v>
      </c>
    </row>
    <row r="105" spans="1:10" x14ac:dyDescent="0.25">
      <c r="A105" s="4" t="s">
        <v>162</v>
      </c>
      <c r="B105" s="3"/>
      <c r="C105" s="16"/>
      <c r="D105" s="100">
        <v>0</v>
      </c>
      <c r="E105" s="17"/>
      <c r="F105" s="100">
        <v>0</v>
      </c>
      <c r="G105" s="17"/>
      <c r="H105" s="100">
        <v>0</v>
      </c>
      <c r="I105" s="17"/>
      <c r="J105" s="102">
        <v>3408795</v>
      </c>
    </row>
    <row r="106" spans="1:10" x14ac:dyDescent="0.25">
      <c r="A106" s="31"/>
      <c r="B106" s="56"/>
      <c r="C106" s="57"/>
      <c r="D106" s="57"/>
      <c r="E106" s="57"/>
      <c r="F106" s="57"/>
      <c r="G106" s="57"/>
      <c r="H106" s="57"/>
      <c r="I106" s="57"/>
      <c r="J106" s="58"/>
    </row>
    <row r="107" spans="1:10" x14ac:dyDescent="0.25">
      <c r="A107" s="59"/>
      <c r="B107" s="60" t="s">
        <v>129</v>
      </c>
      <c r="C107" s="136">
        <f t="shared" ref="C107:J107" si="16">+C65-C104</f>
        <v>1850836.89</v>
      </c>
      <c r="D107" s="136">
        <f t="shared" si="16"/>
        <v>1359590.29</v>
      </c>
      <c r="E107" s="136">
        <f t="shared" si="16"/>
        <v>1918531.42</v>
      </c>
      <c r="F107" s="136">
        <f t="shared" si="16"/>
        <v>615527.81999999983</v>
      </c>
      <c r="G107" s="136">
        <f t="shared" si="16"/>
        <v>1709604.4300000006</v>
      </c>
      <c r="H107" s="136">
        <f t="shared" si="16"/>
        <v>1541007.3299999991</v>
      </c>
      <c r="I107" s="136">
        <f t="shared" si="16"/>
        <v>1418637.9500000002</v>
      </c>
      <c r="J107" s="137">
        <f t="shared" si="16"/>
        <v>722786.6400000006</v>
      </c>
    </row>
    <row r="108" spans="1:10" s="37" customFormat="1" x14ac:dyDescent="0.2">
      <c r="A108" s="59"/>
      <c r="B108" s="60" t="s">
        <v>163</v>
      </c>
      <c r="C108" s="18"/>
      <c r="D108" s="140">
        <f>+D66-D105</f>
        <v>0</v>
      </c>
      <c r="E108" s="19"/>
      <c r="F108" s="140">
        <f>+F66-F105</f>
        <v>0</v>
      </c>
      <c r="G108" s="19"/>
      <c r="H108" s="140">
        <f>+H66-H105</f>
        <v>0</v>
      </c>
      <c r="I108" s="19"/>
      <c r="J108" s="138">
        <f>+J66-J105</f>
        <v>0</v>
      </c>
    </row>
    <row r="109" spans="1:10" s="37" customFormat="1" x14ac:dyDescent="0.25">
      <c r="A109" s="61"/>
      <c r="B109" s="60" t="s">
        <v>134</v>
      </c>
      <c r="C109" s="136">
        <v>0</v>
      </c>
      <c r="D109" s="136">
        <f>IF(D107&lt;0,-D107,0)</f>
        <v>0</v>
      </c>
      <c r="E109" s="136">
        <v>0</v>
      </c>
      <c r="F109" s="136">
        <f>IF(F107&lt;0,-F107,0)</f>
        <v>0</v>
      </c>
      <c r="G109" s="136">
        <v>0</v>
      </c>
      <c r="H109" s="136">
        <f>IF(H107&lt;0,-H107,0)</f>
        <v>0</v>
      </c>
      <c r="I109" s="136">
        <v>0</v>
      </c>
      <c r="J109" s="139">
        <f>IF(J107&lt;0,-J107,0)</f>
        <v>0</v>
      </c>
    </row>
    <row r="110" spans="1:10" s="20" customFormat="1" ht="21" customHeight="1" x14ac:dyDescent="0.2">
      <c r="A110" s="2" t="s">
        <v>149</v>
      </c>
      <c r="B110" s="2"/>
      <c r="C110" s="2"/>
      <c r="D110" s="2"/>
      <c r="E110" s="2"/>
      <c r="F110" s="2"/>
      <c r="G110" s="2"/>
      <c r="H110" s="2"/>
      <c r="I110" s="2"/>
      <c r="J110" s="2"/>
    </row>
    <row r="111" spans="1:10" s="20" customFormat="1" ht="21" customHeight="1" x14ac:dyDescent="0.2">
      <c r="A111" s="1" t="s">
        <v>151</v>
      </c>
      <c r="B111" s="1"/>
      <c r="C111" s="1"/>
      <c r="D111" s="1"/>
      <c r="E111" s="1"/>
      <c r="F111" s="1"/>
      <c r="G111" s="1"/>
      <c r="H111" s="1"/>
      <c r="I111" s="1"/>
      <c r="J111" s="1"/>
    </row>
    <row r="112" spans="1:10" s="20" customFormat="1" ht="21" customHeight="1" x14ac:dyDescent="0.2">
      <c r="A112" s="14" t="s">
        <v>167</v>
      </c>
      <c r="B112" s="14"/>
      <c r="C112" s="14"/>
      <c r="D112" s="14"/>
      <c r="E112" s="14"/>
      <c r="F112" s="14"/>
      <c r="G112" s="14"/>
      <c r="H112" s="14"/>
      <c r="I112" s="14"/>
      <c r="J112" s="14"/>
    </row>
  </sheetData>
  <sheetProtection password="D3C7" sheet="1" objects="1" scenarios="1"/>
  <mergeCells count="31">
    <mergeCell ref="A3:J3"/>
    <mergeCell ref="A4:J4"/>
    <mergeCell ref="A7:J7"/>
    <mergeCell ref="A9:J9"/>
    <mergeCell ref="C68:J68"/>
    <mergeCell ref="B68:B70"/>
    <mergeCell ref="A63:B63"/>
    <mergeCell ref="A5:J5"/>
    <mergeCell ref="B11:B13"/>
    <mergeCell ref="C12:D12"/>
    <mergeCell ref="A64:B64"/>
    <mergeCell ref="A65:B65"/>
    <mergeCell ref="A66:B66"/>
    <mergeCell ref="A8:J8"/>
    <mergeCell ref="A11:A13"/>
    <mergeCell ref="A112:J112"/>
    <mergeCell ref="C11:J11"/>
    <mergeCell ref="A6:J6"/>
    <mergeCell ref="B1:J2"/>
    <mergeCell ref="E12:F12"/>
    <mergeCell ref="G12:H12"/>
    <mergeCell ref="I12:J12"/>
    <mergeCell ref="A104:B104"/>
    <mergeCell ref="A105:B105"/>
    <mergeCell ref="A110:J110"/>
    <mergeCell ref="A111:J111"/>
    <mergeCell ref="C69:D69"/>
    <mergeCell ref="E69:F69"/>
    <mergeCell ref="G69:H69"/>
    <mergeCell ref="I69:J69"/>
    <mergeCell ref="A68:A70"/>
  </mergeCells>
  <pageMargins left="0.31496062992126" right="0.118110236220472" top="0.15748031496063" bottom="0" header="0" footer="0"/>
  <pageSetup paperSize="9" scale="1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68"/>
  <sheetViews>
    <sheetView showGridLines="0" tabSelected="1" topLeftCell="A534" zoomScale="85" zoomScaleNormal="85" workbookViewId="0"/>
  </sheetViews>
  <sheetFormatPr defaultColWidth="12.5703125" defaultRowHeight="15" customHeight="1" x14ac:dyDescent="0.25"/>
  <cols>
    <col min="1" max="1" width="15.7109375" style="20" customWidth="1"/>
    <col min="2" max="2" width="65.85546875" style="20" customWidth="1"/>
    <col min="3" max="3" width="37.140625" style="20" customWidth="1"/>
    <col min="4" max="4" width="35.42578125" style="20" bestFit="1" customWidth="1"/>
    <col min="5" max="5" width="34.85546875" style="20" bestFit="1" customWidth="1"/>
    <col min="6" max="6" width="14" style="20" bestFit="1" customWidth="1"/>
    <col min="7" max="7" width="20.85546875" style="21" customWidth="1"/>
    <col min="8" max="8" width="22" style="21" customWidth="1"/>
    <col min="9" max="9" width="20.140625" style="21" customWidth="1"/>
    <col min="10" max="10" width="21.85546875" style="21" customWidth="1"/>
    <col min="11" max="11" width="19.85546875" style="21" customWidth="1"/>
    <col min="12" max="12" width="23" style="21" customWidth="1"/>
    <col min="13" max="13" width="21.7109375" style="21" customWidth="1"/>
    <col min="14" max="14" width="23.5703125" style="21" customWidth="1"/>
    <col min="15" max="15" width="12.5703125" style="21" customWidth="1"/>
    <col min="16" max="16384" width="12.5703125" style="21"/>
  </cols>
  <sheetData>
    <row r="1" spans="1:14" ht="53.45" customHeight="1" x14ac:dyDescent="0.25">
      <c r="A1" s="148"/>
      <c r="B1" s="9" t="s">
        <v>146</v>
      </c>
      <c r="C1" s="9"/>
      <c r="D1" s="9"/>
      <c r="E1" s="9"/>
      <c r="F1" s="9"/>
      <c r="G1" s="9"/>
      <c r="H1" s="9"/>
      <c r="I1" s="9"/>
      <c r="J1" s="9"/>
      <c r="K1" s="9"/>
      <c r="L1" s="9"/>
      <c r="M1" s="9"/>
      <c r="N1" s="9"/>
    </row>
    <row r="2" spans="1:14" ht="16.5" customHeight="1" x14ac:dyDescent="0.25">
      <c r="B2" s="9"/>
      <c r="C2" s="9"/>
      <c r="D2" s="9"/>
      <c r="E2" s="9"/>
      <c r="F2" s="9"/>
      <c r="G2" s="9"/>
      <c r="H2" s="9"/>
      <c r="I2" s="9"/>
      <c r="J2" s="9"/>
      <c r="K2" s="9"/>
      <c r="L2" s="9"/>
      <c r="M2" s="9"/>
      <c r="N2" s="9"/>
    </row>
    <row r="3" spans="1:14" s="37" customFormat="1" ht="30" customHeight="1" x14ac:dyDescent="0.2">
      <c r="A3" s="10" t="s">
        <v>145</v>
      </c>
      <c r="B3" s="10"/>
      <c r="C3" s="10"/>
      <c r="D3" s="10"/>
      <c r="E3" s="10"/>
      <c r="F3" s="10"/>
      <c r="G3" s="10"/>
      <c r="H3" s="10"/>
      <c r="I3" s="10"/>
      <c r="J3" s="10"/>
      <c r="K3" s="10"/>
      <c r="L3" s="10"/>
      <c r="M3" s="10"/>
      <c r="N3" s="10"/>
    </row>
    <row r="4" spans="1:14" s="37" customFormat="1" ht="15" customHeight="1" x14ac:dyDescent="0.2">
      <c r="A4" s="10" t="s">
        <v>150</v>
      </c>
      <c r="B4" s="10"/>
      <c r="C4" s="10"/>
      <c r="D4" s="10"/>
      <c r="E4" s="10"/>
      <c r="F4" s="10"/>
      <c r="G4" s="10"/>
      <c r="H4" s="10"/>
      <c r="I4" s="10"/>
      <c r="J4" s="10"/>
      <c r="K4" s="10"/>
      <c r="L4" s="10"/>
      <c r="M4" s="10"/>
      <c r="N4" s="10"/>
    </row>
    <row r="5" spans="1:14" s="37" customFormat="1" ht="15" customHeight="1" x14ac:dyDescent="0.2">
      <c r="A5" s="276" t="s">
        <v>164</v>
      </c>
      <c r="B5" s="276"/>
      <c r="C5" s="276"/>
      <c r="D5" s="276"/>
      <c r="E5" s="276"/>
      <c r="F5" s="276"/>
      <c r="G5" s="276"/>
      <c r="H5" s="276"/>
      <c r="I5" s="276"/>
      <c r="J5" s="276"/>
      <c r="K5" s="276"/>
      <c r="L5" s="276"/>
      <c r="M5" s="276"/>
      <c r="N5" s="276"/>
    </row>
    <row r="6" spans="1:14" s="37" customFormat="1" ht="15" customHeight="1" x14ac:dyDescent="0.2">
      <c r="A6" s="10" t="s">
        <v>165</v>
      </c>
      <c r="B6" s="10"/>
      <c r="C6" s="10"/>
      <c r="D6" s="10"/>
      <c r="E6" s="10"/>
      <c r="F6" s="10"/>
      <c r="G6" s="10"/>
      <c r="H6" s="10"/>
      <c r="I6" s="10"/>
      <c r="J6" s="10"/>
      <c r="K6" s="10"/>
      <c r="L6" s="10"/>
      <c r="M6" s="10"/>
      <c r="N6" s="10"/>
    </row>
    <row r="7" spans="1:14" s="37" customFormat="1" ht="65.099999999999994" customHeight="1" x14ac:dyDescent="0.2">
      <c r="A7" s="10" t="s">
        <v>153</v>
      </c>
      <c r="B7" s="10"/>
      <c r="C7" s="10"/>
      <c r="D7" s="10"/>
      <c r="E7" s="10"/>
      <c r="F7" s="10"/>
      <c r="G7" s="10"/>
      <c r="H7" s="10"/>
      <c r="I7" s="10"/>
      <c r="J7" s="10"/>
      <c r="K7" s="10"/>
      <c r="L7" s="10"/>
      <c r="M7" s="10"/>
      <c r="N7" s="10"/>
    </row>
    <row r="8" spans="1:14" s="37" customFormat="1" ht="15" customHeight="1" x14ac:dyDescent="0.2">
      <c r="A8" s="10" t="s">
        <v>152</v>
      </c>
      <c r="B8" s="10"/>
      <c r="C8" s="10"/>
      <c r="D8" s="10"/>
      <c r="E8" s="10"/>
      <c r="F8" s="10"/>
      <c r="G8" s="10"/>
      <c r="H8" s="10"/>
      <c r="I8" s="10"/>
      <c r="J8" s="10"/>
      <c r="K8" s="10"/>
      <c r="L8" s="10"/>
      <c r="M8" s="10"/>
      <c r="N8" s="10"/>
    </row>
    <row r="9" spans="1:14" s="37" customFormat="1" ht="15" customHeight="1" x14ac:dyDescent="0.2">
      <c r="A9" s="276" t="s">
        <v>166</v>
      </c>
      <c r="B9" s="276"/>
      <c r="C9" s="276"/>
      <c r="D9" s="276"/>
      <c r="E9" s="276"/>
      <c r="F9" s="276"/>
      <c r="G9" s="276"/>
      <c r="H9" s="276"/>
      <c r="I9" s="276"/>
      <c r="J9" s="276"/>
      <c r="K9" s="276"/>
      <c r="L9" s="276"/>
      <c r="M9" s="276"/>
      <c r="N9" s="276"/>
    </row>
    <row r="10" spans="1:14" s="24" customFormat="1" ht="18.75" customHeight="1" x14ac:dyDescent="0.25">
      <c r="A10" s="22"/>
      <c r="B10" s="23"/>
      <c r="C10" s="23"/>
      <c r="D10" s="23"/>
      <c r="E10" s="23"/>
      <c r="F10" s="23"/>
      <c r="G10" s="23"/>
      <c r="H10" s="23"/>
      <c r="I10" s="23"/>
      <c r="J10" s="23"/>
      <c r="K10" s="23"/>
      <c r="L10" s="23"/>
      <c r="M10" s="23"/>
      <c r="N10" s="23"/>
    </row>
    <row r="11" spans="1:14" ht="15.6" customHeight="1" x14ac:dyDescent="0.25">
      <c r="A11" s="279" t="s">
        <v>130</v>
      </c>
      <c r="B11" s="284" t="s">
        <v>131</v>
      </c>
      <c r="C11" s="284" t="s">
        <v>169</v>
      </c>
      <c r="D11" s="284" t="s">
        <v>170</v>
      </c>
      <c r="E11" s="284" t="s">
        <v>171</v>
      </c>
      <c r="F11" s="284" t="s">
        <v>172</v>
      </c>
      <c r="G11" s="13" t="s">
        <v>3</v>
      </c>
      <c r="H11" s="12"/>
      <c r="I11" s="12"/>
      <c r="J11" s="12"/>
      <c r="K11" s="12"/>
      <c r="L11" s="12"/>
      <c r="M11" s="12"/>
      <c r="N11" s="11"/>
    </row>
    <row r="12" spans="1:14" ht="33" customHeight="1" x14ac:dyDescent="0.25">
      <c r="A12" s="288"/>
      <c r="B12" s="280"/>
      <c r="C12" s="280"/>
      <c r="D12" s="280"/>
      <c r="E12" s="280"/>
      <c r="F12" s="280"/>
      <c r="G12" s="286" t="s">
        <v>177</v>
      </c>
      <c r="H12" s="287"/>
      <c r="I12" s="8" t="s">
        <v>178</v>
      </c>
      <c r="J12" s="7"/>
      <c r="K12" s="6" t="s">
        <v>179</v>
      </c>
      <c r="L12" s="7"/>
      <c r="M12" s="6" t="s">
        <v>180</v>
      </c>
      <c r="N12" s="5"/>
    </row>
    <row r="13" spans="1:14" ht="37.5" customHeight="1" x14ac:dyDescent="0.25">
      <c r="A13" s="289"/>
      <c r="B13" s="285"/>
      <c r="C13" s="285"/>
      <c r="D13" s="285"/>
      <c r="E13" s="285"/>
      <c r="F13" s="285"/>
      <c r="G13" s="25" t="s">
        <v>143</v>
      </c>
      <c r="H13" s="26" t="s">
        <v>181</v>
      </c>
      <c r="I13" s="27" t="s">
        <v>143</v>
      </c>
      <c r="J13" s="28" t="s">
        <v>181</v>
      </c>
      <c r="K13" s="29" t="s">
        <v>143</v>
      </c>
      <c r="L13" s="28" t="s">
        <v>156</v>
      </c>
      <c r="M13" s="29" t="s">
        <v>143</v>
      </c>
      <c r="N13" s="30" t="s">
        <v>4</v>
      </c>
    </row>
    <row r="14" spans="1:14" s="34" customFormat="1" ht="19.5" customHeight="1" x14ac:dyDescent="0.2">
      <c r="A14" s="31"/>
      <c r="B14" s="32" t="s">
        <v>138</v>
      </c>
      <c r="C14" s="32"/>
      <c r="D14" s="32"/>
      <c r="E14" s="32"/>
      <c r="F14" s="32"/>
      <c r="G14" s="62">
        <v>2102901.92</v>
      </c>
      <c r="H14" s="63">
        <v>1793732.97</v>
      </c>
      <c r="I14" s="33"/>
      <c r="J14" s="33"/>
      <c r="K14" s="33"/>
      <c r="L14" s="33"/>
      <c r="M14" s="33"/>
      <c r="N14" s="33"/>
    </row>
    <row r="15" spans="1:14" s="37" customFormat="1" x14ac:dyDescent="0.2">
      <c r="A15" s="31"/>
      <c r="B15" s="35" t="s">
        <v>157</v>
      </c>
      <c r="C15" s="35"/>
      <c r="D15" s="35"/>
      <c r="E15" s="35"/>
      <c r="F15" s="35"/>
      <c r="G15" s="15"/>
      <c r="H15" s="63">
        <v>0</v>
      </c>
      <c r="I15" s="36"/>
      <c r="J15" s="36"/>
      <c r="K15" s="36"/>
      <c r="L15" s="36"/>
      <c r="M15" s="36"/>
      <c r="N15" s="36"/>
    </row>
    <row r="16" spans="1:14" s="37" customFormat="1" x14ac:dyDescent="0.2">
      <c r="A16" s="31"/>
      <c r="B16" s="38"/>
      <c r="C16" s="38"/>
      <c r="D16" s="38"/>
      <c r="E16" s="38"/>
      <c r="F16" s="38"/>
      <c r="G16" s="39"/>
      <c r="H16" s="39"/>
      <c r="I16" s="40"/>
      <c r="J16" s="40"/>
      <c r="K16" s="40"/>
      <c r="L16" s="40"/>
      <c r="M16" s="40"/>
      <c r="N16" s="40"/>
    </row>
    <row r="17" spans="1:14" s="37" customFormat="1" x14ac:dyDescent="0.25">
      <c r="A17" s="149" t="s">
        <v>7</v>
      </c>
      <c r="B17" s="150" t="s">
        <v>6</v>
      </c>
      <c r="C17" s="194"/>
      <c r="D17" s="194"/>
      <c r="E17" s="194"/>
      <c r="F17" s="198"/>
      <c r="G17" s="64">
        <v>548081.30000000005</v>
      </c>
      <c r="H17" s="65">
        <f>SUM(H18:H27)</f>
        <v>287382.87</v>
      </c>
      <c r="I17" s="65">
        <v>1254572.8799999999</v>
      </c>
      <c r="J17" s="65">
        <f>SUM(J18:J27)</f>
        <v>763165</v>
      </c>
      <c r="K17" s="65">
        <v>1820561.87</v>
      </c>
      <c r="L17" s="65">
        <f>SUM(L18:L27)</f>
        <v>2212274.9300000006</v>
      </c>
      <c r="M17" s="65">
        <v>2964214.22</v>
      </c>
      <c r="N17" s="66">
        <f>SUM(N18:N27)</f>
        <v>4130114.52</v>
      </c>
    </row>
    <row r="18" spans="1:14" s="37" customFormat="1" ht="38.25" x14ac:dyDescent="0.25">
      <c r="A18" s="151"/>
      <c r="B18" s="190"/>
      <c r="C18" s="204" t="s">
        <v>194</v>
      </c>
      <c r="D18" s="204" t="s">
        <v>195</v>
      </c>
      <c r="E18" s="204" t="s">
        <v>196</v>
      </c>
      <c r="F18" s="206" t="s">
        <v>197</v>
      </c>
      <c r="G18" s="207"/>
      <c r="H18" s="208">
        <v>0</v>
      </c>
      <c r="I18" s="209"/>
      <c r="J18" s="208">
        <v>0</v>
      </c>
      <c r="K18" s="209"/>
      <c r="L18" s="208">
        <v>1969.46</v>
      </c>
      <c r="M18" s="209"/>
      <c r="N18" s="210">
        <v>3938.93</v>
      </c>
    </row>
    <row r="19" spans="1:14" s="37" customFormat="1" ht="38.25" x14ac:dyDescent="0.25">
      <c r="A19" s="151"/>
      <c r="B19" s="190"/>
      <c r="C19" s="211" t="s">
        <v>198</v>
      </c>
      <c r="D19" s="211" t="s">
        <v>199</v>
      </c>
      <c r="E19" s="211" t="s">
        <v>200</v>
      </c>
      <c r="F19" s="212" t="s">
        <v>197</v>
      </c>
      <c r="G19" s="213"/>
      <c r="H19" s="214">
        <v>0</v>
      </c>
      <c r="I19" s="215"/>
      <c r="J19" s="214">
        <v>12842.98</v>
      </c>
      <c r="K19" s="215"/>
      <c r="L19" s="214">
        <v>101183.72</v>
      </c>
      <c r="M19" s="215"/>
      <c r="N19" s="216">
        <v>233694.81</v>
      </c>
    </row>
    <row r="20" spans="1:14" s="37" customFormat="1" ht="38.25" x14ac:dyDescent="0.25">
      <c r="A20" s="151"/>
      <c r="B20" s="190"/>
      <c r="C20" s="211" t="s">
        <v>201</v>
      </c>
      <c r="D20" s="211" t="s">
        <v>202</v>
      </c>
      <c r="E20" s="211" t="s">
        <v>203</v>
      </c>
      <c r="F20" s="212" t="s">
        <v>197</v>
      </c>
      <c r="G20" s="213"/>
      <c r="H20" s="214">
        <v>0</v>
      </c>
      <c r="I20" s="215"/>
      <c r="J20" s="214">
        <v>110407.66</v>
      </c>
      <c r="K20" s="215"/>
      <c r="L20" s="214">
        <v>159443.28</v>
      </c>
      <c r="M20" s="215"/>
      <c r="N20" s="216">
        <v>208478.9</v>
      </c>
    </row>
    <row r="21" spans="1:14" s="37" customFormat="1" ht="38.25" x14ac:dyDescent="0.25">
      <c r="A21" s="151"/>
      <c r="B21" s="190"/>
      <c r="C21" s="211" t="s">
        <v>204</v>
      </c>
      <c r="D21" s="211" t="s">
        <v>202</v>
      </c>
      <c r="E21" s="211" t="s">
        <v>205</v>
      </c>
      <c r="F21" s="212" t="s">
        <v>197</v>
      </c>
      <c r="G21" s="213"/>
      <c r="H21" s="214">
        <v>104412.29</v>
      </c>
      <c r="I21" s="215"/>
      <c r="J21" s="214">
        <v>174428.36</v>
      </c>
      <c r="K21" s="215"/>
      <c r="L21" s="214">
        <v>762262.55</v>
      </c>
      <c r="M21" s="215"/>
      <c r="N21" s="216">
        <v>1408939.45</v>
      </c>
    </row>
    <row r="22" spans="1:14" s="37" customFormat="1" ht="51" x14ac:dyDescent="0.25">
      <c r="A22" s="151"/>
      <c r="B22" s="190"/>
      <c r="C22" s="211" t="s">
        <v>206</v>
      </c>
      <c r="D22" s="211" t="s">
        <v>207</v>
      </c>
      <c r="E22" s="211" t="s">
        <v>208</v>
      </c>
      <c r="F22" s="212" t="s">
        <v>197</v>
      </c>
      <c r="G22" s="213"/>
      <c r="H22" s="214">
        <v>24413.54</v>
      </c>
      <c r="I22" s="215"/>
      <c r="J22" s="214">
        <v>28397.13</v>
      </c>
      <c r="K22" s="215"/>
      <c r="L22" s="214">
        <v>30453.56</v>
      </c>
      <c r="M22" s="215"/>
      <c r="N22" s="216">
        <v>32510</v>
      </c>
    </row>
    <row r="23" spans="1:14" s="37" customFormat="1" ht="38.25" x14ac:dyDescent="0.25">
      <c r="A23" s="151"/>
      <c r="B23" s="190"/>
      <c r="C23" s="211" t="s">
        <v>209</v>
      </c>
      <c r="D23" s="211" t="s">
        <v>210</v>
      </c>
      <c r="E23" s="211" t="s">
        <v>211</v>
      </c>
      <c r="F23" s="212" t="s">
        <v>197</v>
      </c>
      <c r="G23" s="213"/>
      <c r="H23" s="214">
        <v>228.25</v>
      </c>
      <c r="I23" s="215"/>
      <c r="J23" s="214">
        <v>228.25</v>
      </c>
      <c r="K23" s="215"/>
      <c r="L23" s="214">
        <v>2614.12</v>
      </c>
      <c r="M23" s="215"/>
      <c r="N23" s="216">
        <v>5000</v>
      </c>
    </row>
    <row r="24" spans="1:14" s="37" customFormat="1" ht="38.25" x14ac:dyDescent="0.25">
      <c r="A24" s="151"/>
      <c r="B24" s="190"/>
      <c r="C24" s="211" t="s">
        <v>212</v>
      </c>
      <c r="D24" s="211" t="s">
        <v>213</v>
      </c>
      <c r="E24" s="211" t="s">
        <v>214</v>
      </c>
      <c r="F24" s="212" t="s">
        <v>197</v>
      </c>
      <c r="G24" s="213"/>
      <c r="H24" s="214">
        <v>42770.84</v>
      </c>
      <c r="I24" s="215"/>
      <c r="J24" s="214">
        <v>113764.01</v>
      </c>
      <c r="K24" s="215"/>
      <c r="L24" s="214">
        <v>524394.63</v>
      </c>
      <c r="M24" s="215"/>
      <c r="N24" s="216">
        <v>1223809.08</v>
      </c>
    </row>
    <row r="25" spans="1:14" s="37" customFormat="1" ht="38.25" x14ac:dyDescent="0.25">
      <c r="A25" s="151"/>
      <c r="B25" s="190"/>
      <c r="C25" s="211" t="s">
        <v>215</v>
      </c>
      <c r="D25" s="211" t="s">
        <v>213</v>
      </c>
      <c r="E25" s="211" t="s">
        <v>216</v>
      </c>
      <c r="F25" s="212" t="s">
        <v>197</v>
      </c>
      <c r="G25" s="213"/>
      <c r="H25" s="214">
        <v>38358.47</v>
      </c>
      <c r="I25" s="215"/>
      <c r="J25" s="214">
        <v>69552.600000000006</v>
      </c>
      <c r="K25" s="215"/>
      <c r="L25" s="214">
        <v>175182.6</v>
      </c>
      <c r="M25" s="215"/>
      <c r="N25" s="216">
        <v>355243.35</v>
      </c>
    </row>
    <row r="26" spans="1:14" s="37" customFormat="1" ht="38.25" x14ac:dyDescent="0.25">
      <c r="A26" s="151"/>
      <c r="B26" s="190"/>
      <c r="C26" s="211" t="s">
        <v>217</v>
      </c>
      <c r="D26" s="211" t="s">
        <v>210</v>
      </c>
      <c r="E26" s="211" t="s">
        <v>211</v>
      </c>
      <c r="F26" s="212" t="s">
        <v>197</v>
      </c>
      <c r="G26" s="213"/>
      <c r="H26" s="214">
        <v>0</v>
      </c>
      <c r="I26" s="215"/>
      <c r="J26" s="214">
        <v>0</v>
      </c>
      <c r="K26" s="215"/>
      <c r="L26" s="214">
        <v>0</v>
      </c>
      <c r="M26" s="215"/>
      <c r="N26" s="216">
        <v>2500</v>
      </c>
    </row>
    <row r="27" spans="1:14" s="37" customFormat="1" ht="38.25" x14ac:dyDescent="0.25">
      <c r="A27" s="151"/>
      <c r="B27" s="190"/>
      <c r="C27" s="191" t="s">
        <v>218</v>
      </c>
      <c r="D27" s="191" t="s">
        <v>219</v>
      </c>
      <c r="E27" s="191" t="s">
        <v>220</v>
      </c>
      <c r="F27" s="195" t="s">
        <v>197</v>
      </c>
      <c r="G27" s="199"/>
      <c r="H27" s="201">
        <v>77199.48</v>
      </c>
      <c r="I27" s="200"/>
      <c r="J27" s="201">
        <v>253544.01</v>
      </c>
      <c r="K27" s="200"/>
      <c r="L27" s="201">
        <v>454771.01</v>
      </c>
      <c r="M27" s="200"/>
      <c r="N27" s="202">
        <v>656000</v>
      </c>
    </row>
    <row r="28" spans="1:14" x14ac:dyDescent="0.25">
      <c r="A28" s="151" t="s">
        <v>13</v>
      </c>
      <c r="B28" s="150" t="s">
        <v>12</v>
      </c>
      <c r="C28" s="193"/>
      <c r="D28" s="193"/>
      <c r="E28" s="193"/>
      <c r="F28" s="197"/>
      <c r="G28" s="71"/>
      <c r="H28" s="73">
        <v>0</v>
      </c>
      <c r="I28" s="73">
        <v>404568.26</v>
      </c>
      <c r="J28" s="73">
        <v>0</v>
      </c>
      <c r="K28" s="73">
        <v>404568.26</v>
      </c>
      <c r="L28" s="73">
        <v>380452</v>
      </c>
      <c r="M28" s="73">
        <v>404568.26</v>
      </c>
      <c r="N28" s="74">
        <v>380452</v>
      </c>
    </row>
    <row r="29" spans="1:14" ht="25.5" x14ac:dyDescent="0.25">
      <c r="A29" s="151"/>
      <c r="B29" s="190"/>
      <c r="C29" s="193" t="s">
        <v>221</v>
      </c>
      <c r="D29" s="193" t="s">
        <v>222</v>
      </c>
      <c r="E29" s="193" t="s">
        <v>223</v>
      </c>
      <c r="F29" s="197" t="s">
        <v>197</v>
      </c>
      <c r="G29" s="71"/>
      <c r="H29" s="80">
        <v>0</v>
      </c>
      <c r="I29" s="73"/>
      <c r="J29" s="80">
        <v>0</v>
      </c>
      <c r="K29" s="73"/>
      <c r="L29" s="80">
        <v>380452</v>
      </c>
      <c r="M29" s="73"/>
      <c r="N29" s="82">
        <v>380452</v>
      </c>
    </row>
    <row r="30" spans="1:14" ht="30" x14ac:dyDescent="0.25">
      <c r="A30" s="154" t="s">
        <v>5</v>
      </c>
      <c r="B30" s="155" t="s">
        <v>136</v>
      </c>
      <c r="C30" s="192"/>
      <c r="D30" s="192"/>
      <c r="E30" s="192"/>
      <c r="F30" s="196"/>
      <c r="G30" s="75">
        <f t="shared" ref="G30:N30" si="0">+G17+G28</f>
        <v>548081.30000000005</v>
      </c>
      <c r="H30" s="76">
        <f t="shared" si="0"/>
        <v>287382.87</v>
      </c>
      <c r="I30" s="76">
        <f t="shared" si="0"/>
        <v>1659141.14</v>
      </c>
      <c r="J30" s="76">
        <f t="shared" si="0"/>
        <v>763165</v>
      </c>
      <c r="K30" s="76">
        <f t="shared" si="0"/>
        <v>2225130.13</v>
      </c>
      <c r="L30" s="76">
        <f t="shared" si="0"/>
        <v>2592726.9300000006</v>
      </c>
      <c r="M30" s="76">
        <f t="shared" si="0"/>
        <v>3368782.4800000004</v>
      </c>
      <c r="N30" s="77">
        <f t="shared" si="0"/>
        <v>4510566.5199999996</v>
      </c>
    </row>
    <row r="31" spans="1:14" s="47" customFormat="1" x14ac:dyDescent="0.25">
      <c r="A31" s="151" t="s">
        <v>173</v>
      </c>
      <c r="B31" s="150" t="s">
        <v>14</v>
      </c>
      <c r="C31" s="203"/>
      <c r="D31" s="203"/>
      <c r="E31" s="203"/>
      <c r="F31" s="205"/>
      <c r="G31" s="78">
        <v>131123.85</v>
      </c>
      <c r="H31" s="80">
        <f>SUM(H32:H54)</f>
        <v>7035.42</v>
      </c>
      <c r="I31" s="80">
        <v>134965.15</v>
      </c>
      <c r="J31" s="80">
        <f>SUM(J32:J54)</f>
        <v>109998.18</v>
      </c>
      <c r="K31" s="80">
        <v>150431.85</v>
      </c>
      <c r="L31" s="80">
        <f>SUM(L32:L54)</f>
        <v>370375.91999999993</v>
      </c>
      <c r="M31" s="80">
        <v>213775.42</v>
      </c>
      <c r="N31" s="82">
        <f>SUM(N32:N54)</f>
        <v>659542.88000000012</v>
      </c>
    </row>
    <row r="32" spans="1:14" s="47" customFormat="1" ht="25.5" x14ac:dyDescent="0.25">
      <c r="A32" s="151"/>
      <c r="B32" s="190"/>
      <c r="C32" s="204" t="s">
        <v>224</v>
      </c>
      <c r="D32" s="204" t="s">
        <v>225</v>
      </c>
      <c r="E32" s="204" t="s">
        <v>226</v>
      </c>
      <c r="F32" s="206" t="s">
        <v>197</v>
      </c>
      <c r="G32" s="220"/>
      <c r="H32" s="221">
        <v>0</v>
      </c>
      <c r="I32" s="221"/>
      <c r="J32" s="221">
        <v>0</v>
      </c>
      <c r="K32" s="221"/>
      <c r="L32" s="221">
        <v>5871</v>
      </c>
      <c r="M32" s="221"/>
      <c r="N32" s="222">
        <v>5871</v>
      </c>
    </row>
    <row r="33" spans="1:14" s="47" customFormat="1" ht="25.5" x14ac:dyDescent="0.25">
      <c r="A33" s="151"/>
      <c r="B33" s="190"/>
      <c r="C33" s="211" t="s">
        <v>227</v>
      </c>
      <c r="D33" s="211" t="s">
        <v>225</v>
      </c>
      <c r="E33" s="211" t="s">
        <v>226</v>
      </c>
      <c r="F33" s="212" t="s">
        <v>197</v>
      </c>
      <c r="G33" s="223"/>
      <c r="H33" s="224">
        <v>0</v>
      </c>
      <c r="I33" s="224"/>
      <c r="J33" s="224">
        <v>7033</v>
      </c>
      <c r="K33" s="224"/>
      <c r="L33" s="224">
        <v>7033</v>
      </c>
      <c r="M33" s="224"/>
      <c r="N33" s="225">
        <v>7033</v>
      </c>
    </row>
    <row r="34" spans="1:14" s="47" customFormat="1" ht="38.25" x14ac:dyDescent="0.25">
      <c r="A34" s="151"/>
      <c r="B34" s="190"/>
      <c r="C34" s="211" t="s">
        <v>228</v>
      </c>
      <c r="D34" s="211" t="s">
        <v>225</v>
      </c>
      <c r="E34" s="211" t="s">
        <v>226</v>
      </c>
      <c r="F34" s="212" t="s">
        <v>197</v>
      </c>
      <c r="G34" s="223"/>
      <c r="H34" s="224">
        <v>0</v>
      </c>
      <c r="I34" s="224"/>
      <c r="J34" s="224">
        <v>0</v>
      </c>
      <c r="K34" s="224"/>
      <c r="L34" s="224">
        <v>53570.76</v>
      </c>
      <c r="M34" s="224"/>
      <c r="N34" s="225">
        <v>107559.76</v>
      </c>
    </row>
    <row r="35" spans="1:14" s="47" customFormat="1" ht="38.25" x14ac:dyDescent="0.25">
      <c r="A35" s="151"/>
      <c r="B35" s="190"/>
      <c r="C35" s="211" t="s">
        <v>229</v>
      </c>
      <c r="D35" s="211" t="s">
        <v>225</v>
      </c>
      <c r="E35" s="211" t="s">
        <v>226</v>
      </c>
      <c r="F35" s="212" t="s">
        <v>197</v>
      </c>
      <c r="G35" s="223"/>
      <c r="H35" s="224">
        <v>0</v>
      </c>
      <c r="I35" s="224"/>
      <c r="J35" s="224">
        <v>0</v>
      </c>
      <c r="K35" s="224"/>
      <c r="L35" s="224">
        <v>0</v>
      </c>
      <c r="M35" s="224"/>
      <c r="N35" s="225">
        <v>20228.27</v>
      </c>
    </row>
    <row r="36" spans="1:14" s="47" customFormat="1" ht="38.25" x14ac:dyDescent="0.25">
      <c r="A36" s="151"/>
      <c r="B36" s="190"/>
      <c r="C36" s="211" t="s">
        <v>230</v>
      </c>
      <c r="D36" s="211" t="s">
        <v>225</v>
      </c>
      <c r="E36" s="211" t="s">
        <v>226</v>
      </c>
      <c r="F36" s="212" t="s">
        <v>197</v>
      </c>
      <c r="G36" s="223"/>
      <c r="H36" s="224">
        <v>0</v>
      </c>
      <c r="I36" s="224"/>
      <c r="J36" s="224">
        <v>0</v>
      </c>
      <c r="K36" s="224"/>
      <c r="L36" s="224">
        <v>10334</v>
      </c>
      <c r="M36" s="224"/>
      <c r="N36" s="225">
        <v>20677</v>
      </c>
    </row>
    <row r="37" spans="1:14" s="47" customFormat="1" ht="25.5" x14ac:dyDescent="0.25">
      <c r="A37" s="151"/>
      <c r="B37" s="190"/>
      <c r="C37" s="211" t="s">
        <v>231</v>
      </c>
      <c r="D37" s="211" t="s">
        <v>225</v>
      </c>
      <c r="E37" s="211" t="s">
        <v>226</v>
      </c>
      <c r="F37" s="212" t="s">
        <v>197</v>
      </c>
      <c r="G37" s="223"/>
      <c r="H37" s="224">
        <v>0</v>
      </c>
      <c r="I37" s="224"/>
      <c r="J37" s="224">
        <v>0</v>
      </c>
      <c r="K37" s="224"/>
      <c r="L37" s="224">
        <v>145693.10999999999</v>
      </c>
      <c r="M37" s="224"/>
      <c r="N37" s="225">
        <v>202824</v>
      </c>
    </row>
    <row r="38" spans="1:14" s="47" customFormat="1" ht="25.5" x14ac:dyDescent="0.25">
      <c r="A38" s="151"/>
      <c r="B38" s="190"/>
      <c r="C38" s="211" t="s">
        <v>232</v>
      </c>
      <c r="D38" s="211" t="s">
        <v>225</v>
      </c>
      <c r="E38" s="211" t="s">
        <v>226</v>
      </c>
      <c r="F38" s="212" t="s">
        <v>197</v>
      </c>
      <c r="G38" s="223"/>
      <c r="H38" s="224">
        <v>0</v>
      </c>
      <c r="I38" s="224"/>
      <c r="J38" s="224">
        <v>62971.75</v>
      </c>
      <c r="K38" s="224"/>
      <c r="L38" s="224">
        <v>66391.75</v>
      </c>
      <c r="M38" s="224"/>
      <c r="N38" s="225">
        <v>69108</v>
      </c>
    </row>
    <row r="39" spans="1:14" s="47" customFormat="1" ht="25.5" x14ac:dyDescent="0.25">
      <c r="A39" s="151"/>
      <c r="B39" s="190"/>
      <c r="C39" s="211" t="s">
        <v>233</v>
      </c>
      <c r="D39" s="211" t="s">
        <v>225</v>
      </c>
      <c r="E39" s="211" t="s">
        <v>226</v>
      </c>
      <c r="F39" s="212" t="s">
        <v>197</v>
      </c>
      <c r="G39" s="223"/>
      <c r="H39" s="224">
        <v>0</v>
      </c>
      <c r="I39" s="224"/>
      <c r="J39" s="224">
        <v>0</v>
      </c>
      <c r="K39" s="224"/>
      <c r="L39" s="224">
        <v>0</v>
      </c>
      <c r="M39" s="224"/>
      <c r="N39" s="225">
        <v>4000</v>
      </c>
    </row>
    <row r="40" spans="1:14" s="47" customFormat="1" ht="25.5" x14ac:dyDescent="0.25">
      <c r="A40" s="151"/>
      <c r="B40" s="190"/>
      <c r="C40" s="211" t="s">
        <v>234</v>
      </c>
      <c r="D40" s="211" t="s">
        <v>225</v>
      </c>
      <c r="E40" s="211" t="s">
        <v>226</v>
      </c>
      <c r="F40" s="212" t="s">
        <v>197</v>
      </c>
      <c r="G40" s="223"/>
      <c r="H40" s="224">
        <v>0</v>
      </c>
      <c r="I40" s="224"/>
      <c r="J40" s="224">
        <v>0</v>
      </c>
      <c r="K40" s="224"/>
      <c r="L40" s="224">
        <v>0</v>
      </c>
      <c r="M40" s="224"/>
      <c r="N40" s="225">
        <v>14000</v>
      </c>
    </row>
    <row r="41" spans="1:14" s="47" customFormat="1" ht="25.5" x14ac:dyDescent="0.25">
      <c r="A41" s="151"/>
      <c r="B41" s="190"/>
      <c r="C41" s="211" t="s">
        <v>235</v>
      </c>
      <c r="D41" s="211" t="s">
        <v>225</v>
      </c>
      <c r="E41" s="211" t="s">
        <v>226</v>
      </c>
      <c r="F41" s="212" t="s">
        <v>197</v>
      </c>
      <c r="G41" s="223"/>
      <c r="H41" s="224">
        <v>0</v>
      </c>
      <c r="I41" s="224"/>
      <c r="J41" s="224">
        <v>0</v>
      </c>
      <c r="K41" s="224"/>
      <c r="L41" s="224">
        <v>7044</v>
      </c>
      <c r="M41" s="224"/>
      <c r="N41" s="225">
        <v>7044</v>
      </c>
    </row>
    <row r="42" spans="1:14" s="47" customFormat="1" ht="25.5" x14ac:dyDescent="0.25">
      <c r="A42" s="151"/>
      <c r="B42" s="190"/>
      <c r="C42" s="211" t="s">
        <v>236</v>
      </c>
      <c r="D42" s="211" t="s">
        <v>225</v>
      </c>
      <c r="E42" s="211" t="s">
        <v>226</v>
      </c>
      <c r="F42" s="212" t="s">
        <v>197</v>
      </c>
      <c r="G42" s="223"/>
      <c r="H42" s="224">
        <v>382.59</v>
      </c>
      <c r="I42" s="224"/>
      <c r="J42" s="224">
        <v>382.59</v>
      </c>
      <c r="K42" s="224"/>
      <c r="L42" s="224">
        <v>4191.29</v>
      </c>
      <c r="M42" s="224"/>
      <c r="N42" s="225">
        <v>8000</v>
      </c>
    </row>
    <row r="43" spans="1:14" s="47" customFormat="1" ht="25.5" x14ac:dyDescent="0.25">
      <c r="A43" s="151"/>
      <c r="B43" s="190"/>
      <c r="C43" s="211" t="s">
        <v>237</v>
      </c>
      <c r="D43" s="211" t="s">
        <v>225</v>
      </c>
      <c r="E43" s="211" t="s">
        <v>226</v>
      </c>
      <c r="F43" s="212" t="s">
        <v>238</v>
      </c>
      <c r="G43" s="223"/>
      <c r="H43" s="224">
        <v>0</v>
      </c>
      <c r="I43" s="224"/>
      <c r="J43" s="224">
        <v>0</v>
      </c>
      <c r="K43" s="224"/>
      <c r="L43" s="224">
        <v>4489.6000000000004</v>
      </c>
      <c r="M43" s="224"/>
      <c r="N43" s="225">
        <v>8979.2000000000007</v>
      </c>
    </row>
    <row r="44" spans="1:14" s="47" customFormat="1" ht="25.5" x14ac:dyDescent="0.25">
      <c r="A44" s="151"/>
      <c r="B44" s="190"/>
      <c r="C44" s="211" t="s">
        <v>239</v>
      </c>
      <c r="D44" s="211" t="s">
        <v>240</v>
      </c>
      <c r="E44" s="211" t="s">
        <v>241</v>
      </c>
      <c r="F44" s="212" t="s">
        <v>197</v>
      </c>
      <c r="G44" s="223"/>
      <c r="H44" s="224">
        <v>0</v>
      </c>
      <c r="I44" s="224"/>
      <c r="J44" s="224">
        <v>0</v>
      </c>
      <c r="K44" s="224"/>
      <c r="L44" s="224">
        <v>0</v>
      </c>
      <c r="M44" s="224"/>
      <c r="N44" s="225">
        <v>11101.3</v>
      </c>
    </row>
    <row r="45" spans="1:14" s="47" customFormat="1" ht="25.5" x14ac:dyDescent="0.25">
      <c r="A45" s="151"/>
      <c r="B45" s="190"/>
      <c r="C45" s="211" t="s">
        <v>242</v>
      </c>
      <c r="D45" s="211" t="s">
        <v>240</v>
      </c>
      <c r="E45" s="211" t="s">
        <v>241</v>
      </c>
      <c r="F45" s="212" t="s">
        <v>197</v>
      </c>
      <c r="G45" s="223"/>
      <c r="H45" s="224">
        <v>6652.83</v>
      </c>
      <c r="I45" s="224"/>
      <c r="J45" s="224">
        <v>6652.83</v>
      </c>
      <c r="K45" s="224"/>
      <c r="L45" s="224">
        <v>6652.83</v>
      </c>
      <c r="M45" s="224"/>
      <c r="N45" s="225">
        <v>12653</v>
      </c>
    </row>
    <row r="46" spans="1:14" s="47" customFormat="1" ht="25.5" x14ac:dyDescent="0.25">
      <c r="A46" s="151"/>
      <c r="B46" s="190"/>
      <c r="C46" s="211" t="s">
        <v>243</v>
      </c>
      <c r="D46" s="211" t="s">
        <v>240</v>
      </c>
      <c r="E46" s="211" t="s">
        <v>241</v>
      </c>
      <c r="F46" s="212" t="s">
        <v>197</v>
      </c>
      <c r="G46" s="223"/>
      <c r="H46" s="224">
        <v>0</v>
      </c>
      <c r="I46" s="224"/>
      <c r="J46" s="224">
        <v>0</v>
      </c>
      <c r="K46" s="224"/>
      <c r="L46" s="224">
        <v>0</v>
      </c>
      <c r="M46" s="224"/>
      <c r="N46" s="225">
        <v>25000</v>
      </c>
    </row>
    <row r="47" spans="1:14" s="47" customFormat="1" ht="25.5" x14ac:dyDescent="0.25">
      <c r="A47" s="151"/>
      <c r="B47" s="190"/>
      <c r="C47" s="211" t="s">
        <v>244</v>
      </c>
      <c r="D47" s="211" t="s">
        <v>240</v>
      </c>
      <c r="E47" s="211" t="s">
        <v>241</v>
      </c>
      <c r="F47" s="212" t="s">
        <v>197</v>
      </c>
      <c r="G47" s="223"/>
      <c r="H47" s="224">
        <v>0</v>
      </c>
      <c r="I47" s="224"/>
      <c r="J47" s="224">
        <v>0</v>
      </c>
      <c r="K47" s="224"/>
      <c r="L47" s="224">
        <v>6516.8</v>
      </c>
      <c r="M47" s="224"/>
      <c r="N47" s="225">
        <v>26516.799999999999</v>
      </c>
    </row>
    <row r="48" spans="1:14" s="47" customFormat="1" ht="38.25" x14ac:dyDescent="0.25">
      <c r="A48" s="151"/>
      <c r="B48" s="190"/>
      <c r="C48" s="211" t="s">
        <v>245</v>
      </c>
      <c r="D48" s="211" t="s">
        <v>240</v>
      </c>
      <c r="E48" s="211" t="s">
        <v>246</v>
      </c>
      <c r="F48" s="212" t="s">
        <v>197</v>
      </c>
      <c r="G48" s="223"/>
      <c r="H48" s="224">
        <v>0</v>
      </c>
      <c r="I48" s="224"/>
      <c r="J48" s="224">
        <v>0</v>
      </c>
      <c r="K48" s="224"/>
      <c r="L48" s="224">
        <v>13500</v>
      </c>
      <c r="M48" s="224"/>
      <c r="N48" s="225">
        <v>27000</v>
      </c>
    </row>
    <row r="49" spans="1:14" s="47" customFormat="1" ht="38.25" x14ac:dyDescent="0.25">
      <c r="A49" s="151"/>
      <c r="B49" s="190"/>
      <c r="C49" s="211" t="s">
        <v>247</v>
      </c>
      <c r="D49" s="211" t="s">
        <v>240</v>
      </c>
      <c r="E49" s="211" t="s">
        <v>248</v>
      </c>
      <c r="F49" s="212" t="s">
        <v>197</v>
      </c>
      <c r="G49" s="223"/>
      <c r="H49" s="224">
        <v>0</v>
      </c>
      <c r="I49" s="224"/>
      <c r="J49" s="224">
        <v>0</v>
      </c>
      <c r="K49" s="224"/>
      <c r="L49" s="224">
        <v>650</v>
      </c>
      <c r="M49" s="224"/>
      <c r="N49" s="225">
        <v>1300</v>
      </c>
    </row>
    <row r="50" spans="1:14" s="47" customFormat="1" ht="38.25" x14ac:dyDescent="0.25">
      <c r="A50" s="151"/>
      <c r="B50" s="190"/>
      <c r="C50" s="211" t="s">
        <v>249</v>
      </c>
      <c r="D50" s="211" t="s">
        <v>240</v>
      </c>
      <c r="E50" s="211" t="s">
        <v>250</v>
      </c>
      <c r="F50" s="212" t="s">
        <v>197</v>
      </c>
      <c r="G50" s="223"/>
      <c r="H50" s="224">
        <v>0</v>
      </c>
      <c r="I50" s="224"/>
      <c r="J50" s="224">
        <v>7115.58</v>
      </c>
      <c r="K50" s="224"/>
      <c r="L50" s="224">
        <v>12595.35</v>
      </c>
      <c r="M50" s="224"/>
      <c r="N50" s="225">
        <v>18075.12</v>
      </c>
    </row>
    <row r="51" spans="1:14" s="47" customFormat="1" ht="38.25" x14ac:dyDescent="0.25">
      <c r="A51" s="151"/>
      <c r="B51" s="190"/>
      <c r="C51" s="211" t="s">
        <v>251</v>
      </c>
      <c r="D51" s="211" t="s">
        <v>240</v>
      </c>
      <c r="E51" s="211" t="s">
        <v>250</v>
      </c>
      <c r="F51" s="212" t="s">
        <v>197</v>
      </c>
      <c r="G51" s="223"/>
      <c r="H51" s="224">
        <v>0</v>
      </c>
      <c r="I51" s="224"/>
      <c r="J51" s="224">
        <v>0</v>
      </c>
      <c r="K51" s="224"/>
      <c r="L51" s="224">
        <v>0</v>
      </c>
      <c r="M51" s="224"/>
      <c r="N51" s="225">
        <v>36730</v>
      </c>
    </row>
    <row r="52" spans="1:14" s="47" customFormat="1" ht="38.25" x14ac:dyDescent="0.25">
      <c r="A52" s="151"/>
      <c r="B52" s="190"/>
      <c r="C52" s="211" t="s">
        <v>252</v>
      </c>
      <c r="D52" s="211" t="s">
        <v>225</v>
      </c>
      <c r="E52" s="211" t="s">
        <v>226</v>
      </c>
      <c r="F52" s="212" t="s">
        <v>238</v>
      </c>
      <c r="G52" s="223"/>
      <c r="H52" s="224">
        <v>0</v>
      </c>
      <c r="I52" s="224"/>
      <c r="J52" s="224">
        <v>737.5</v>
      </c>
      <c r="K52" s="224"/>
      <c r="L52" s="224">
        <v>737.5</v>
      </c>
      <c r="M52" s="224"/>
      <c r="N52" s="225">
        <v>737.5</v>
      </c>
    </row>
    <row r="53" spans="1:14" s="47" customFormat="1" ht="25.5" x14ac:dyDescent="0.25">
      <c r="A53" s="151"/>
      <c r="B53" s="190"/>
      <c r="C53" s="211" t="s">
        <v>253</v>
      </c>
      <c r="D53" s="211" t="s">
        <v>225</v>
      </c>
      <c r="E53" s="211" t="s">
        <v>226</v>
      </c>
      <c r="F53" s="212" t="s">
        <v>197</v>
      </c>
      <c r="G53" s="223"/>
      <c r="H53" s="224">
        <v>0</v>
      </c>
      <c r="I53" s="224"/>
      <c r="J53" s="224">
        <v>647.5</v>
      </c>
      <c r="K53" s="224"/>
      <c r="L53" s="224">
        <v>647.5</v>
      </c>
      <c r="M53" s="224"/>
      <c r="N53" s="225">
        <v>647.5</v>
      </c>
    </row>
    <row r="54" spans="1:14" s="47" customFormat="1" ht="51" x14ac:dyDescent="0.25">
      <c r="A54" s="151"/>
      <c r="B54" s="190"/>
      <c r="C54" s="191" t="s">
        <v>254</v>
      </c>
      <c r="D54" s="191" t="s">
        <v>225</v>
      </c>
      <c r="E54" s="191" t="s">
        <v>226</v>
      </c>
      <c r="F54" s="195" t="s">
        <v>197</v>
      </c>
      <c r="G54" s="219"/>
      <c r="H54" s="217">
        <v>0</v>
      </c>
      <c r="I54" s="217"/>
      <c r="J54" s="217">
        <v>24457.43</v>
      </c>
      <c r="K54" s="217"/>
      <c r="L54" s="217">
        <v>24457.43</v>
      </c>
      <c r="M54" s="217"/>
      <c r="N54" s="218">
        <v>24457.43</v>
      </c>
    </row>
    <row r="55" spans="1:14" x14ac:dyDescent="0.25">
      <c r="A55" s="154" t="s">
        <v>15</v>
      </c>
      <c r="B55" s="156" t="s">
        <v>135</v>
      </c>
      <c r="C55" s="192"/>
      <c r="D55" s="192"/>
      <c r="E55" s="192"/>
      <c r="F55" s="196"/>
      <c r="G55" s="75">
        <f t="shared" ref="G55:N55" si="1">+G31</f>
        <v>131123.85</v>
      </c>
      <c r="H55" s="76">
        <f t="shared" si="1"/>
        <v>7035.42</v>
      </c>
      <c r="I55" s="76">
        <f t="shared" si="1"/>
        <v>134965.15</v>
      </c>
      <c r="J55" s="76">
        <f t="shared" si="1"/>
        <v>109998.18</v>
      </c>
      <c r="K55" s="76">
        <f t="shared" si="1"/>
        <v>150431.85</v>
      </c>
      <c r="L55" s="76">
        <f t="shared" si="1"/>
        <v>370375.91999999993</v>
      </c>
      <c r="M55" s="76">
        <f t="shared" si="1"/>
        <v>213775.42</v>
      </c>
      <c r="N55" s="77">
        <f t="shared" si="1"/>
        <v>659542.88000000012</v>
      </c>
    </row>
    <row r="56" spans="1:14" x14ac:dyDescent="0.25">
      <c r="A56" s="151" t="s">
        <v>22</v>
      </c>
      <c r="B56" s="157" t="s">
        <v>21</v>
      </c>
      <c r="C56" s="203"/>
      <c r="D56" s="203"/>
      <c r="E56" s="203"/>
      <c r="F56" s="205"/>
      <c r="G56" s="78">
        <v>33774.11</v>
      </c>
      <c r="H56" s="80">
        <f>SUM(H57:H74)</f>
        <v>67655.01999999999</v>
      </c>
      <c r="I56" s="80">
        <v>91860.45</v>
      </c>
      <c r="J56" s="80">
        <f>SUM(J57:J74)</f>
        <v>110112.79999999997</v>
      </c>
      <c r="K56" s="80">
        <v>130563.55</v>
      </c>
      <c r="L56" s="80">
        <f>SUM(L57:L74)</f>
        <v>227475.10000000003</v>
      </c>
      <c r="M56" s="80">
        <v>169843.26</v>
      </c>
      <c r="N56" s="82">
        <f>SUM(N57:N74)</f>
        <v>322905.11</v>
      </c>
    </row>
    <row r="57" spans="1:14" ht="25.5" x14ac:dyDescent="0.25">
      <c r="A57" s="151"/>
      <c r="B57" s="226"/>
      <c r="C57" s="204" t="s">
        <v>255</v>
      </c>
      <c r="D57" s="204" t="s">
        <v>256</v>
      </c>
      <c r="E57" s="204" t="s">
        <v>257</v>
      </c>
      <c r="F57" s="206" t="s">
        <v>197</v>
      </c>
      <c r="G57" s="220"/>
      <c r="H57" s="221">
        <v>8821.98</v>
      </c>
      <c r="I57" s="221"/>
      <c r="J57" s="221">
        <v>16039.98</v>
      </c>
      <c r="K57" s="221"/>
      <c r="L57" s="221">
        <v>25519.99</v>
      </c>
      <c r="M57" s="221"/>
      <c r="N57" s="222">
        <v>35000</v>
      </c>
    </row>
    <row r="58" spans="1:14" ht="25.5" x14ac:dyDescent="0.25">
      <c r="A58" s="151"/>
      <c r="B58" s="226"/>
      <c r="C58" s="211" t="s">
        <v>258</v>
      </c>
      <c r="D58" s="211" t="s">
        <v>256</v>
      </c>
      <c r="E58" s="211" t="s">
        <v>257</v>
      </c>
      <c r="F58" s="212" t="s">
        <v>197</v>
      </c>
      <c r="G58" s="223"/>
      <c r="H58" s="224">
        <v>386.18</v>
      </c>
      <c r="I58" s="224"/>
      <c r="J58" s="224">
        <v>1765.2</v>
      </c>
      <c r="K58" s="224"/>
      <c r="L58" s="224">
        <v>7766.2</v>
      </c>
      <c r="M58" s="224"/>
      <c r="N58" s="225">
        <v>13767.08</v>
      </c>
    </row>
    <row r="59" spans="1:14" ht="38.25" x14ac:dyDescent="0.25">
      <c r="A59" s="151"/>
      <c r="B59" s="226"/>
      <c r="C59" s="211" t="s">
        <v>259</v>
      </c>
      <c r="D59" s="211" t="s">
        <v>256</v>
      </c>
      <c r="E59" s="211" t="s">
        <v>260</v>
      </c>
      <c r="F59" s="212" t="s">
        <v>197</v>
      </c>
      <c r="G59" s="223"/>
      <c r="H59" s="224">
        <v>2266</v>
      </c>
      <c r="I59" s="224"/>
      <c r="J59" s="224">
        <v>4753.45</v>
      </c>
      <c r="K59" s="224"/>
      <c r="L59" s="224">
        <v>5869.45</v>
      </c>
      <c r="M59" s="224"/>
      <c r="N59" s="225">
        <v>6983.65</v>
      </c>
    </row>
    <row r="60" spans="1:14" ht="25.5" x14ac:dyDescent="0.25">
      <c r="A60" s="151"/>
      <c r="B60" s="226"/>
      <c r="C60" s="211" t="s">
        <v>261</v>
      </c>
      <c r="D60" s="211" t="s">
        <v>256</v>
      </c>
      <c r="E60" s="211" t="s">
        <v>262</v>
      </c>
      <c r="F60" s="212" t="s">
        <v>197</v>
      </c>
      <c r="G60" s="223"/>
      <c r="H60" s="224">
        <v>0</v>
      </c>
      <c r="I60" s="224"/>
      <c r="J60" s="224">
        <v>0</v>
      </c>
      <c r="K60" s="224"/>
      <c r="L60" s="224">
        <v>7500</v>
      </c>
      <c r="M60" s="224"/>
      <c r="N60" s="225">
        <v>15000</v>
      </c>
    </row>
    <row r="61" spans="1:14" ht="25.5" x14ac:dyDescent="0.25">
      <c r="A61" s="151"/>
      <c r="B61" s="226"/>
      <c r="C61" s="211" t="s">
        <v>263</v>
      </c>
      <c r="D61" s="211" t="s">
        <v>256</v>
      </c>
      <c r="E61" s="211" t="s">
        <v>264</v>
      </c>
      <c r="F61" s="212" t="s">
        <v>197</v>
      </c>
      <c r="G61" s="223"/>
      <c r="H61" s="224">
        <v>1110</v>
      </c>
      <c r="I61" s="224"/>
      <c r="J61" s="224">
        <v>1672</v>
      </c>
      <c r="K61" s="224"/>
      <c r="L61" s="224">
        <v>6353.5</v>
      </c>
      <c r="M61" s="224"/>
      <c r="N61" s="225">
        <v>11035</v>
      </c>
    </row>
    <row r="62" spans="1:14" ht="25.5" x14ac:dyDescent="0.25">
      <c r="A62" s="151"/>
      <c r="B62" s="226"/>
      <c r="C62" s="211" t="s">
        <v>265</v>
      </c>
      <c r="D62" s="211" t="s">
        <v>256</v>
      </c>
      <c r="E62" s="211" t="s">
        <v>266</v>
      </c>
      <c r="F62" s="212" t="s">
        <v>197</v>
      </c>
      <c r="G62" s="223"/>
      <c r="H62" s="224">
        <v>900</v>
      </c>
      <c r="I62" s="224"/>
      <c r="J62" s="224">
        <v>1650</v>
      </c>
      <c r="K62" s="224"/>
      <c r="L62" s="224">
        <v>2575</v>
      </c>
      <c r="M62" s="224"/>
      <c r="N62" s="225">
        <v>3500</v>
      </c>
    </row>
    <row r="63" spans="1:14" ht="25.5" x14ac:dyDescent="0.25">
      <c r="A63" s="151"/>
      <c r="B63" s="226"/>
      <c r="C63" s="211" t="s">
        <v>267</v>
      </c>
      <c r="D63" s="211" t="s">
        <v>256</v>
      </c>
      <c r="E63" s="211" t="s">
        <v>266</v>
      </c>
      <c r="F63" s="212" t="s">
        <v>197</v>
      </c>
      <c r="G63" s="223"/>
      <c r="H63" s="224">
        <v>828.1</v>
      </c>
      <c r="I63" s="224"/>
      <c r="J63" s="224">
        <v>1390.9</v>
      </c>
      <c r="K63" s="224"/>
      <c r="L63" s="224">
        <v>3195.9</v>
      </c>
      <c r="M63" s="224"/>
      <c r="N63" s="225">
        <v>5000</v>
      </c>
    </row>
    <row r="64" spans="1:14" ht="38.25" x14ac:dyDescent="0.25">
      <c r="A64" s="151"/>
      <c r="B64" s="226"/>
      <c r="C64" s="211" t="s">
        <v>268</v>
      </c>
      <c r="D64" s="211" t="s">
        <v>256</v>
      </c>
      <c r="E64" s="211" t="s">
        <v>262</v>
      </c>
      <c r="F64" s="212" t="s">
        <v>197</v>
      </c>
      <c r="G64" s="223"/>
      <c r="H64" s="224">
        <v>0</v>
      </c>
      <c r="I64" s="224"/>
      <c r="J64" s="224">
        <v>2402.46</v>
      </c>
      <c r="K64" s="224"/>
      <c r="L64" s="224">
        <v>9702.4599999999991</v>
      </c>
      <c r="M64" s="224"/>
      <c r="N64" s="225">
        <v>17000</v>
      </c>
    </row>
    <row r="65" spans="1:14" ht="25.5" x14ac:dyDescent="0.25">
      <c r="A65" s="151"/>
      <c r="B65" s="226"/>
      <c r="C65" s="211" t="s">
        <v>269</v>
      </c>
      <c r="D65" s="211" t="s">
        <v>256</v>
      </c>
      <c r="E65" s="211" t="s">
        <v>270</v>
      </c>
      <c r="F65" s="212" t="s">
        <v>197</v>
      </c>
      <c r="G65" s="223"/>
      <c r="H65" s="224">
        <v>47986.27</v>
      </c>
      <c r="I65" s="224"/>
      <c r="J65" s="224">
        <v>59086.27</v>
      </c>
      <c r="K65" s="224"/>
      <c r="L65" s="224">
        <v>78468.27</v>
      </c>
      <c r="M65" s="224"/>
      <c r="N65" s="225">
        <v>97850</v>
      </c>
    </row>
    <row r="66" spans="1:14" ht="38.25" x14ac:dyDescent="0.25">
      <c r="A66" s="151"/>
      <c r="B66" s="226"/>
      <c r="C66" s="211" t="s">
        <v>271</v>
      </c>
      <c r="D66" s="211" t="s">
        <v>256</v>
      </c>
      <c r="E66" s="211" t="s">
        <v>266</v>
      </c>
      <c r="F66" s="212" t="s">
        <v>197</v>
      </c>
      <c r="G66" s="223"/>
      <c r="H66" s="224">
        <v>152.88</v>
      </c>
      <c r="I66" s="224"/>
      <c r="J66" s="224">
        <v>305.76</v>
      </c>
      <c r="K66" s="224"/>
      <c r="L66" s="224">
        <v>452.88</v>
      </c>
      <c r="M66" s="224"/>
      <c r="N66" s="225">
        <v>600</v>
      </c>
    </row>
    <row r="67" spans="1:14" ht="25.5" x14ac:dyDescent="0.25">
      <c r="A67" s="151"/>
      <c r="B67" s="226"/>
      <c r="C67" s="211" t="s">
        <v>272</v>
      </c>
      <c r="D67" s="211" t="s">
        <v>273</v>
      </c>
      <c r="E67" s="211" t="s">
        <v>266</v>
      </c>
      <c r="F67" s="212" t="s">
        <v>197</v>
      </c>
      <c r="G67" s="223"/>
      <c r="H67" s="224">
        <v>3546.92</v>
      </c>
      <c r="I67" s="224"/>
      <c r="J67" s="224">
        <v>7493.84</v>
      </c>
      <c r="K67" s="224"/>
      <c r="L67" s="224">
        <v>12428.42</v>
      </c>
      <c r="M67" s="224"/>
      <c r="N67" s="225">
        <v>17363</v>
      </c>
    </row>
    <row r="68" spans="1:14" ht="25.5" x14ac:dyDescent="0.25">
      <c r="A68" s="151"/>
      <c r="B68" s="226"/>
      <c r="C68" s="211" t="s">
        <v>274</v>
      </c>
      <c r="D68" s="211" t="s">
        <v>275</v>
      </c>
      <c r="E68" s="211" t="s">
        <v>276</v>
      </c>
      <c r="F68" s="212" t="s">
        <v>197</v>
      </c>
      <c r="G68" s="223"/>
      <c r="H68" s="224">
        <v>788.17</v>
      </c>
      <c r="I68" s="224"/>
      <c r="J68" s="224">
        <v>921.15</v>
      </c>
      <c r="K68" s="224"/>
      <c r="L68" s="224">
        <v>1992.15</v>
      </c>
      <c r="M68" s="224"/>
      <c r="N68" s="225">
        <v>4000</v>
      </c>
    </row>
    <row r="69" spans="1:14" ht="25.5" x14ac:dyDescent="0.25">
      <c r="A69" s="151"/>
      <c r="B69" s="226"/>
      <c r="C69" s="211" t="s">
        <v>277</v>
      </c>
      <c r="D69" s="211" t="s">
        <v>275</v>
      </c>
      <c r="E69" s="211" t="s">
        <v>278</v>
      </c>
      <c r="F69" s="212" t="s">
        <v>279</v>
      </c>
      <c r="G69" s="223"/>
      <c r="H69" s="224">
        <v>0</v>
      </c>
      <c r="I69" s="224"/>
      <c r="J69" s="224">
        <v>8593.2099999999991</v>
      </c>
      <c r="K69" s="224"/>
      <c r="L69" s="224">
        <v>8593.2099999999991</v>
      </c>
      <c r="M69" s="224"/>
      <c r="N69" s="225">
        <v>18000</v>
      </c>
    </row>
    <row r="70" spans="1:14" ht="25.5" x14ac:dyDescent="0.25">
      <c r="A70" s="151"/>
      <c r="B70" s="226"/>
      <c r="C70" s="211" t="s">
        <v>280</v>
      </c>
      <c r="D70" s="211" t="s">
        <v>273</v>
      </c>
      <c r="E70" s="211" t="s">
        <v>281</v>
      </c>
      <c r="F70" s="212" t="s">
        <v>197</v>
      </c>
      <c r="G70" s="223"/>
      <c r="H70" s="224">
        <v>0</v>
      </c>
      <c r="I70" s="224"/>
      <c r="J70" s="224">
        <v>0</v>
      </c>
      <c r="K70" s="224"/>
      <c r="L70" s="224">
        <v>1250</v>
      </c>
      <c r="M70" s="224"/>
      <c r="N70" s="225">
        <v>2500</v>
      </c>
    </row>
    <row r="71" spans="1:14" ht="25.5" x14ac:dyDescent="0.25">
      <c r="A71" s="151"/>
      <c r="B71" s="226"/>
      <c r="C71" s="211" t="s">
        <v>282</v>
      </c>
      <c r="D71" s="211" t="s">
        <v>275</v>
      </c>
      <c r="E71" s="211" t="s">
        <v>278</v>
      </c>
      <c r="F71" s="212" t="s">
        <v>197</v>
      </c>
      <c r="G71" s="223"/>
      <c r="H71" s="224">
        <v>0</v>
      </c>
      <c r="I71" s="224"/>
      <c r="J71" s="224">
        <v>0</v>
      </c>
      <c r="K71" s="224"/>
      <c r="L71" s="224">
        <v>500</v>
      </c>
      <c r="M71" s="224"/>
      <c r="N71" s="225">
        <v>1000</v>
      </c>
    </row>
    <row r="72" spans="1:14" ht="25.5" x14ac:dyDescent="0.25">
      <c r="A72" s="151"/>
      <c r="B72" s="226"/>
      <c r="C72" s="211" t="s">
        <v>283</v>
      </c>
      <c r="D72" s="211" t="s">
        <v>256</v>
      </c>
      <c r="E72" s="211" t="s">
        <v>270</v>
      </c>
      <c r="F72" s="212" t="s">
        <v>238</v>
      </c>
      <c r="G72" s="223"/>
      <c r="H72" s="224">
        <v>0</v>
      </c>
      <c r="I72" s="224"/>
      <c r="J72" s="224">
        <v>0</v>
      </c>
      <c r="K72" s="224"/>
      <c r="L72" s="224">
        <v>100</v>
      </c>
      <c r="M72" s="224"/>
      <c r="N72" s="225">
        <v>200</v>
      </c>
    </row>
    <row r="73" spans="1:14" ht="25.5" x14ac:dyDescent="0.25">
      <c r="A73" s="151"/>
      <c r="B73" s="226"/>
      <c r="C73" s="211" t="s">
        <v>284</v>
      </c>
      <c r="D73" s="211" t="s">
        <v>273</v>
      </c>
      <c r="E73" s="211" t="s">
        <v>285</v>
      </c>
      <c r="F73" s="212" t="s">
        <v>197</v>
      </c>
      <c r="G73" s="223"/>
      <c r="H73" s="224">
        <v>34.01</v>
      </c>
      <c r="I73" s="224"/>
      <c r="J73" s="224">
        <v>1098.57</v>
      </c>
      <c r="K73" s="224"/>
      <c r="L73" s="224">
        <v>3549.28</v>
      </c>
      <c r="M73" s="224"/>
      <c r="N73" s="225">
        <v>6000</v>
      </c>
    </row>
    <row r="74" spans="1:14" ht="25.5" x14ac:dyDescent="0.25">
      <c r="A74" s="151"/>
      <c r="B74" s="226"/>
      <c r="C74" s="191" t="s">
        <v>286</v>
      </c>
      <c r="D74" s="191" t="s">
        <v>273</v>
      </c>
      <c r="E74" s="191" t="s">
        <v>281</v>
      </c>
      <c r="F74" s="195" t="s">
        <v>287</v>
      </c>
      <c r="G74" s="219"/>
      <c r="H74" s="217">
        <v>834.51</v>
      </c>
      <c r="I74" s="217"/>
      <c r="J74" s="217">
        <v>2940.01</v>
      </c>
      <c r="K74" s="217"/>
      <c r="L74" s="217">
        <v>51658.39</v>
      </c>
      <c r="M74" s="217"/>
      <c r="N74" s="218">
        <v>68106.38</v>
      </c>
    </row>
    <row r="75" spans="1:14" ht="30" x14ac:dyDescent="0.25">
      <c r="A75" s="151" t="s">
        <v>24</v>
      </c>
      <c r="B75" s="157" t="s">
        <v>23</v>
      </c>
      <c r="C75" s="193"/>
      <c r="D75" s="193"/>
      <c r="E75" s="193"/>
      <c r="F75" s="197"/>
      <c r="G75" s="78">
        <v>11942.43</v>
      </c>
      <c r="H75" s="80">
        <f>SUM(H76:H81)</f>
        <v>14949.21</v>
      </c>
      <c r="I75" s="80">
        <v>23081.8</v>
      </c>
      <c r="J75" s="80">
        <f>SUM(J76:J81)</f>
        <v>26236.81</v>
      </c>
      <c r="K75" s="80">
        <v>29135.55</v>
      </c>
      <c r="L75" s="80">
        <f>SUM(L76:L81)</f>
        <v>55385.770000000004</v>
      </c>
      <c r="M75" s="80">
        <v>37641.550000000003</v>
      </c>
      <c r="N75" s="82">
        <f>SUM(N76:N81)</f>
        <v>84815.92</v>
      </c>
    </row>
    <row r="76" spans="1:14" ht="38.25" x14ac:dyDescent="0.25">
      <c r="A76" s="151"/>
      <c r="B76" s="226"/>
      <c r="C76" s="204" t="s">
        <v>288</v>
      </c>
      <c r="D76" s="204" t="s">
        <v>289</v>
      </c>
      <c r="E76" s="204" t="s">
        <v>266</v>
      </c>
      <c r="F76" s="206" t="s">
        <v>197</v>
      </c>
      <c r="G76" s="220"/>
      <c r="H76" s="221">
        <v>1921.32</v>
      </c>
      <c r="I76" s="221"/>
      <c r="J76" s="221">
        <v>3842.64</v>
      </c>
      <c r="K76" s="221"/>
      <c r="L76" s="221">
        <v>3842.64</v>
      </c>
      <c r="M76" s="221"/>
      <c r="N76" s="222">
        <v>3842.64</v>
      </c>
    </row>
    <row r="77" spans="1:14" ht="38.25" x14ac:dyDescent="0.25">
      <c r="A77" s="151"/>
      <c r="B77" s="226"/>
      <c r="C77" s="211" t="s">
        <v>290</v>
      </c>
      <c r="D77" s="211" t="s">
        <v>291</v>
      </c>
      <c r="E77" s="211" t="s">
        <v>266</v>
      </c>
      <c r="F77" s="212" t="s">
        <v>197</v>
      </c>
      <c r="G77" s="223"/>
      <c r="H77" s="224">
        <v>1799.95</v>
      </c>
      <c r="I77" s="224"/>
      <c r="J77" s="224">
        <v>2599.9299999999998</v>
      </c>
      <c r="K77" s="224"/>
      <c r="L77" s="224">
        <v>4041.6</v>
      </c>
      <c r="M77" s="224"/>
      <c r="N77" s="225">
        <v>5766.66</v>
      </c>
    </row>
    <row r="78" spans="1:14" ht="38.25" x14ac:dyDescent="0.25">
      <c r="A78" s="151"/>
      <c r="B78" s="226"/>
      <c r="C78" s="211" t="s">
        <v>292</v>
      </c>
      <c r="D78" s="211" t="s">
        <v>289</v>
      </c>
      <c r="E78" s="211" t="s">
        <v>266</v>
      </c>
      <c r="F78" s="212" t="s">
        <v>197</v>
      </c>
      <c r="G78" s="223"/>
      <c r="H78" s="224">
        <v>0</v>
      </c>
      <c r="I78" s="224"/>
      <c r="J78" s="224">
        <v>58.8</v>
      </c>
      <c r="K78" s="224"/>
      <c r="L78" s="224">
        <v>529.79999999999995</v>
      </c>
      <c r="M78" s="224"/>
      <c r="N78" s="225">
        <v>1000</v>
      </c>
    </row>
    <row r="79" spans="1:14" ht="38.25" x14ac:dyDescent="0.25">
      <c r="A79" s="151"/>
      <c r="B79" s="226"/>
      <c r="C79" s="211" t="s">
        <v>293</v>
      </c>
      <c r="D79" s="211" t="s">
        <v>291</v>
      </c>
      <c r="E79" s="211" t="s">
        <v>266</v>
      </c>
      <c r="F79" s="212" t="s">
        <v>197</v>
      </c>
      <c r="G79" s="223"/>
      <c r="H79" s="224">
        <v>11222.14</v>
      </c>
      <c r="I79" s="224"/>
      <c r="J79" s="224">
        <v>19714.04</v>
      </c>
      <c r="K79" s="224"/>
      <c r="L79" s="224">
        <v>46160.33</v>
      </c>
      <c r="M79" s="224"/>
      <c r="N79" s="225">
        <v>72606.62</v>
      </c>
    </row>
    <row r="80" spans="1:14" ht="38.25" x14ac:dyDescent="0.25">
      <c r="A80" s="151"/>
      <c r="B80" s="226"/>
      <c r="C80" s="211" t="s">
        <v>294</v>
      </c>
      <c r="D80" s="211" t="s">
        <v>295</v>
      </c>
      <c r="E80" s="211" t="s">
        <v>296</v>
      </c>
      <c r="F80" s="212" t="s">
        <v>197</v>
      </c>
      <c r="G80" s="223"/>
      <c r="H80" s="224">
        <v>5.8</v>
      </c>
      <c r="I80" s="224"/>
      <c r="J80" s="224">
        <v>21.4</v>
      </c>
      <c r="K80" s="224"/>
      <c r="L80" s="224">
        <v>511.4</v>
      </c>
      <c r="M80" s="224"/>
      <c r="N80" s="225">
        <v>1000</v>
      </c>
    </row>
    <row r="81" spans="1:14" ht="51" x14ac:dyDescent="0.25">
      <c r="A81" s="151"/>
      <c r="B81" s="226"/>
      <c r="C81" s="191" t="s">
        <v>297</v>
      </c>
      <c r="D81" s="191" t="s">
        <v>298</v>
      </c>
      <c r="E81" s="191" t="s">
        <v>299</v>
      </c>
      <c r="F81" s="195" t="s">
        <v>197</v>
      </c>
      <c r="G81" s="219"/>
      <c r="H81" s="217">
        <v>0</v>
      </c>
      <c r="I81" s="217"/>
      <c r="J81" s="217">
        <v>0</v>
      </c>
      <c r="K81" s="217"/>
      <c r="L81" s="217">
        <v>300</v>
      </c>
      <c r="M81" s="217"/>
      <c r="N81" s="218">
        <v>600</v>
      </c>
    </row>
    <row r="82" spans="1:14" x14ac:dyDescent="0.25">
      <c r="A82" s="151" t="s">
        <v>26</v>
      </c>
      <c r="B82" s="150" t="s">
        <v>25</v>
      </c>
      <c r="C82" s="193"/>
      <c r="D82" s="193"/>
      <c r="E82" s="193"/>
      <c r="F82" s="197"/>
      <c r="G82" s="78">
        <v>2.1</v>
      </c>
      <c r="H82" s="80">
        <v>0.55000000000000004</v>
      </c>
      <c r="I82" s="80">
        <v>2.1</v>
      </c>
      <c r="J82" s="80">
        <v>0.55000000000000004</v>
      </c>
      <c r="K82" s="80">
        <v>2.1</v>
      </c>
      <c r="L82" s="80">
        <v>50.55</v>
      </c>
      <c r="M82" s="80">
        <v>2.1</v>
      </c>
      <c r="N82" s="82">
        <v>100</v>
      </c>
    </row>
    <row r="83" spans="1:14" ht="25.5" x14ac:dyDescent="0.25">
      <c r="A83" s="151"/>
      <c r="B83" s="190"/>
      <c r="C83" s="193" t="s">
        <v>300</v>
      </c>
      <c r="D83" s="193" t="s">
        <v>301</v>
      </c>
      <c r="E83" s="193" t="s">
        <v>302</v>
      </c>
      <c r="F83" s="197" t="s">
        <v>197</v>
      </c>
      <c r="G83" s="78"/>
      <c r="H83" s="80">
        <v>0.55000000000000004</v>
      </c>
      <c r="I83" s="80"/>
      <c r="J83" s="80">
        <v>0.55000000000000004</v>
      </c>
      <c r="K83" s="80"/>
      <c r="L83" s="80">
        <v>50.55</v>
      </c>
      <c r="M83" s="80"/>
      <c r="N83" s="82">
        <v>100</v>
      </c>
    </row>
    <row r="84" spans="1:14" x14ac:dyDescent="0.25">
      <c r="A84" s="151" t="s">
        <v>28</v>
      </c>
      <c r="B84" s="150" t="s">
        <v>27</v>
      </c>
      <c r="C84" s="193"/>
      <c r="D84" s="193"/>
      <c r="E84" s="193"/>
      <c r="F84" s="197"/>
      <c r="G84" s="83"/>
      <c r="H84" s="85">
        <v>0</v>
      </c>
      <c r="I84" s="85"/>
      <c r="J84" s="85">
        <v>0</v>
      </c>
      <c r="K84" s="85">
        <v>9557.5400000000009</v>
      </c>
      <c r="L84" s="85">
        <v>9550</v>
      </c>
      <c r="M84" s="85">
        <v>9557.5400000000009</v>
      </c>
      <c r="N84" s="87">
        <v>9550</v>
      </c>
    </row>
    <row r="85" spans="1:14" ht="51" x14ac:dyDescent="0.25">
      <c r="A85" s="151"/>
      <c r="B85" s="190"/>
      <c r="C85" s="193" t="s">
        <v>303</v>
      </c>
      <c r="D85" s="193" t="s">
        <v>304</v>
      </c>
      <c r="E85" s="193" t="s">
        <v>305</v>
      </c>
      <c r="F85" s="197" t="s">
        <v>197</v>
      </c>
      <c r="G85" s="83"/>
      <c r="H85" s="232">
        <v>0</v>
      </c>
      <c r="I85" s="85"/>
      <c r="J85" s="232">
        <v>0</v>
      </c>
      <c r="K85" s="85"/>
      <c r="L85" s="232">
        <v>9550</v>
      </c>
      <c r="M85" s="85"/>
      <c r="N85" s="234">
        <v>9550</v>
      </c>
    </row>
    <row r="86" spans="1:14" x14ac:dyDescent="0.25">
      <c r="A86" s="151" t="s">
        <v>30</v>
      </c>
      <c r="B86" s="150" t="s">
        <v>29</v>
      </c>
      <c r="C86" s="193"/>
      <c r="D86" s="193"/>
      <c r="E86" s="193"/>
      <c r="F86" s="197"/>
      <c r="G86" s="83">
        <v>138366.32</v>
      </c>
      <c r="H86" s="85">
        <f>SUM(H87:H101)</f>
        <v>167133.14000000001</v>
      </c>
      <c r="I86" s="85">
        <v>514274.52</v>
      </c>
      <c r="J86" s="85">
        <f>SUM(J87:J101)</f>
        <v>321045.38</v>
      </c>
      <c r="K86" s="85">
        <v>662699.5</v>
      </c>
      <c r="L86" s="85">
        <f>SUM(L87:L101)</f>
        <v>669944.77000000014</v>
      </c>
      <c r="M86" s="85">
        <v>876900.48</v>
      </c>
      <c r="N86" s="87">
        <f>SUM(N87:N101)</f>
        <v>1143858.9500000002</v>
      </c>
    </row>
    <row r="87" spans="1:14" ht="25.5" x14ac:dyDescent="0.25">
      <c r="A87" s="151"/>
      <c r="B87" s="190"/>
      <c r="C87" s="204" t="s">
        <v>306</v>
      </c>
      <c r="D87" s="204" t="s">
        <v>307</v>
      </c>
      <c r="E87" s="204" t="s">
        <v>308</v>
      </c>
      <c r="F87" s="206" t="s">
        <v>197</v>
      </c>
      <c r="G87" s="228"/>
      <c r="H87" s="235">
        <v>2818.02</v>
      </c>
      <c r="I87" s="230"/>
      <c r="J87" s="235">
        <v>18337.18</v>
      </c>
      <c r="K87" s="230"/>
      <c r="L87" s="235">
        <v>32271.18</v>
      </c>
      <c r="M87" s="230"/>
      <c r="N87" s="236">
        <v>46000</v>
      </c>
    </row>
    <row r="88" spans="1:14" ht="38.25" x14ac:dyDescent="0.25">
      <c r="A88" s="151"/>
      <c r="B88" s="190"/>
      <c r="C88" s="211" t="s">
        <v>309</v>
      </c>
      <c r="D88" s="211" t="s">
        <v>310</v>
      </c>
      <c r="E88" s="211" t="s">
        <v>311</v>
      </c>
      <c r="F88" s="212" t="s">
        <v>279</v>
      </c>
      <c r="G88" s="237"/>
      <c r="H88" s="238">
        <v>35751.620000000003</v>
      </c>
      <c r="I88" s="239"/>
      <c r="J88" s="238">
        <v>52043.27</v>
      </c>
      <c r="K88" s="239"/>
      <c r="L88" s="238">
        <v>52043.27</v>
      </c>
      <c r="M88" s="239"/>
      <c r="N88" s="240">
        <v>101002.1</v>
      </c>
    </row>
    <row r="89" spans="1:14" ht="38.25" x14ac:dyDescent="0.25">
      <c r="A89" s="151"/>
      <c r="B89" s="190"/>
      <c r="C89" s="211" t="s">
        <v>312</v>
      </c>
      <c r="D89" s="211" t="s">
        <v>313</v>
      </c>
      <c r="E89" s="211" t="s">
        <v>314</v>
      </c>
      <c r="F89" s="212" t="s">
        <v>197</v>
      </c>
      <c r="G89" s="237"/>
      <c r="H89" s="238">
        <v>84336.81</v>
      </c>
      <c r="I89" s="239"/>
      <c r="J89" s="238">
        <v>116319.51</v>
      </c>
      <c r="K89" s="239"/>
      <c r="L89" s="238">
        <v>295241.53000000003</v>
      </c>
      <c r="M89" s="239"/>
      <c r="N89" s="240">
        <v>474163.56</v>
      </c>
    </row>
    <row r="90" spans="1:14" ht="38.25" x14ac:dyDescent="0.25">
      <c r="A90" s="151"/>
      <c r="B90" s="190"/>
      <c r="C90" s="211" t="s">
        <v>315</v>
      </c>
      <c r="D90" s="211" t="s">
        <v>310</v>
      </c>
      <c r="E90" s="211" t="s">
        <v>311</v>
      </c>
      <c r="F90" s="212" t="s">
        <v>279</v>
      </c>
      <c r="G90" s="237"/>
      <c r="H90" s="238">
        <v>0</v>
      </c>
      <c r="I90" s="239"/>
      <c r="J90" s="238">
        <v>0</v>
      </c>
      <c r="K90" s="239"/>
      <c r="L90" s="238">
        <v>0</v>
      </c>
      <c r="M90" s="239"/>
      <c r="N90" s="240">
        <v>54748.67</v>
      </c>
    </row>
    <row r="91" spans="1:14" ht="25.5" x14ac:dyDescent="0.25">
      <c r="A91" s="151"/>
      <c r="B91" s="190"/>
      <c r="C91" s="211" t="s">
        <v>316</v>
      </c>
      <c r="D91" s="211" t="s">
        <v>317</v>
      </c>
      <c r="E91" s="211" t="s">
        <v>318</v>
      </c>
      <c r="F91" s="212" t="s">
        <v>197</v>
      </c>
      <c r="G91" s="237"/>
      <c r="H91" s="238">
        <v>0</v>
      </c>
      <c r="I91" s="239"/>
      <c r="J91" s="238">
        <v>0</v>
      </c>
      <c r="K91" s="239"/>
      <c r="L91" s="238">
        <v>2500</v>
      </c>
      <c r="M91" s="239"/>
      <c r="N91" s="240">
        <v>5000</v>
      </c>
    </row>
    <row r="92" spans="1:14" ht="25.5" x14ac:dyDescent="0.25">
      <c r="A92" s="151"/>
      <c r="B92" s="190"/>
      <c r="C92" s="211" t="s">
        <v>319</v>
      </c>
      <c r="D92" s="211" t="s">
        <v>313</v>
      </c>
      <c r="E92" s="211" t="s">
        <v>314</v>
      </c>
      <c r="F92" s="212" t="s">
        <v>197</v>
      </c>
      <c r="G92" s="237"/>
      <c r="H92" s="238">
        <v>705</v>
      </c>
      <c r="I92" s="239"/>
      <c r="J92" s="238">
        <v>1405</v>
      </c>
      <c r="K92" s="239"/>
      <c r="L92" s="238">
        <v>1405</v>
      </c>
      <c r="M92" s="239"/>
      <c r="N92" s="240">
        <v>5055</v>
      </c>
    </row>
    <row r="93" spans="1:14" ht="38.25" x14ac:dyDescent="0.25">
      <c r="A93" s="151"/>
      <c r="B93" s="190"/>
      <c r="C93" s="211" t="s">
        <v>320</v>
      </c>
      <c r="D93" s="211" t="s">
        <v>313</v>
      </c>
      <c r="E93" s="211" t="s">
        <v>314</v>
      </c>
      <c r="F93" s="212" t="s">
        <v>197</v>
      </c>
      <c r="G93" s="237"/>
      <c r="H93" s="238">
        <v>0</v>
      </c>
      <c r="I93" s="239"/>
      <c r="J93" s="238">
        <v>90</v>
      </c>
      <c r="K93" s="239"/>
      <c r="L93" s="238">
        <v>720</v>
      </c>
      <c r="M93" s="239"/>
      <c r="N93" s="240">
        <v>1350</v>
      </c>
    </row>
    <row r="94" spans="1:14" ht="25.5" x14ac:dyDescent="0.25">
      <c r="A94" s="151"/>
      <c r="B94" s="190"/>
      <c r="C94" s="211" t="s">
        <v>321</v>
      </c>
      <c r="D94" s="211" t="s">
        <v>313</v>
      </c>
      <c r="E94" s="211" t="s">
        <v>314</v>
      </c>
      <c r="F94" s="212" t="s">
        <v>197</v>
      </c>
      <c r="G94" s="237"/>
      <c r="H94" s="238">
        <v>0</v>
      </c>
      <c r="I94" s="239"/>
      <c r="J94" s="238">
        <v>0</v>
      </c>
      <c r="K94" s="239"/>
      <c r="L94" s="238">
        <v>50</v>
      </c>
      <c r="M94" s="239"/>
      <c r="N94" s="240">
        <v>100</v>
      </c>
    </row>
    <row r="95" spans="1:14" ht="25.5" x14ac:dyDescent="0.25">
      <c r="A95" s="151"/>
      <c r="B95" s="190"/>
      <c r="C95" s="211" t="s">
        <v>322</v>
      </c>
      <c r="D95" s="211" t="s">
        <v>313</v>
      </c>
      <c r="E95" s="211" t="s">
        <v>314</v>
      </c>
      <c r="F95" s="212" t="s">
        <v>287</v>
      </c>
      <c r="G95" s="237"/>
      <c r="H95" s="238">
        <v>712.5</v>
      </c>
      <c r="I95" s="239"/>
      <c r="J95" s="238">
        <v>1689.5</v>
      </c>
      <c r="K95" s="239"/>
      <c r="L95" s="238">
        <v>2420.7800000000002</v>
      </c>
      <c r="M95" s="239"/>
      <c r="N95" s="240">
        <v>3263.5</v>
      </c>
    </row>
    <row r="96" spans="1:14" ht="25.5" x14ac:dyDescent="0.25">
      <c r="A96" s="151"/>
      <c r="B96" s="190"/>
      <c r="C96" s="211" t="s">
        <v>323</v>
      </c>
      <c r="D96" s="211" t="s">
        <v>313</v>
      </c>
      <c r="E96" s="211" t="s">
        <v>314</v>
      </c>
      <c r="F96" s="212" t="s">
        <v>197</v>
      </c>
      <c r="G96" s="237"/>
      <c r="H96" s="238">
        <v>42809.19</v>
      </c>
      <c r="I96" s="239"/>
      <c r="J96" s="238">
        <v>43320.89</v>
      </c>
      <c r="K96" s="239"/>
      <c r="L96" s="238">
        <v>83375.759999999995</v>
      </c>
      <c r="M96" s="239"/>
      <c r="N96" s="240">
        <v>123430.64</v>
      </c>
    </row>
    <row r="97" spans="1:14" ht="38.25" x14ac:dyDescent="0.25">
      <c r="A97" s="151"/>
      <c r="B97" s="190"/>
      <c r="C97" s="211" t="s">
        <v>324</v>
      </c>
      <c r="D97" s="211" t="s">
        <v>313</v>
      </c>
      <c r="E97" s="211" t="s">
        <v>314</v>
      </c>
      <c r="F97" s="212" t="s">
        <v>197</v>
      </c>
      <c r="G97" s="237"/>
      <c r="H97" s="238">
        <v>0</v>
      </c>
      <c r="I97" s="239"/>
      <c r="J97" s="238">
        <v>87440.03</v>
      </c>
      <c r="K97" s="239"/>
      <c r="L97" s="238">
        <v>154565.09</v>
      </c>
      <c r="M97" s="239"/>
      <c r="N97" s="240">
        <v>221690.16</v>
      </c>
    </row>
    <row r="98" spans="1:14" ht="38.25" x14ac:dyDescent="0.25">
      <c r="A98" s="151"/>
      <c r="B98" s="190"/>
      <c r="C98" s="211" t="s">
        <v>325</v>
      </c>
      <c r="D98" s="211" t="s">
        <v>326</v>
      </c>
      <c r="E98" s="211" t="s">
        <v>266</v>
      </c>
      <c r="F98" s="212" t="s">
        <v>279</v>
      </c>
      <c r="G98" s="237"/>
      <c r="H98" s="238">
        <v>0</v>
      </c>
      <c r="I98" s="239"/>
      <c r="J98" s="238">
        <v>0</v>
      </c>
      <c r="K98" s="239"/>
      <c r="L98" s="238">
        <v>0</v>
      </c>
      <c r="M98" s="239"/>
      <c r="N98" s="240">
        <v>17751</v>
      </c>
    </row>
    <row r="99" spans="1:14" ht="25.5" x14ac:dyDescent="0.25">
      <c r="A99" s="151"/>
      <c r="B99" s="190"/>
      <c r="C99" s="211" t="s">
        <v>327</v>
      </c>
      <c r="D99" s="211" t="s">
        <v>313</v>
      </c>
      <c r="E99" s="211" t="s">
        <v>314</v>
      </c>
      <c r="F99" s="212" t="s">
        <v>197</v>
      </c>
      <c r="G99" s="237"/>
      <c r="H99" s="238">
        <v>0</v>
      </c>
      <c r="I99" s="239"/>
      <c r="J99" s="238">
        <v>400</v>
      </c>
      <c r="K99" s="239"/>
      <c r="L99" s="238">
        <v>43852.160000000003</v>
      </c>
      <c r="M99" s="239"/>
      <c r="N99" s="240">
        <v>87304.320000000007</v>
      </c>
    </row>
    <row r="100" spans="1:14" ht="38.25" x14ac:dyDescent="0.25">
      <c r="A100" s="151"/>
      <c r="B100" s="190"/>
      <c r="C100" s="211" t="s">
        <v>328</v>
      </c>
      <c r="D100" s="211" t="s">
        <v>326</v>
      </c>
      <c r="E100" s="211" t="s">
        <v>329</v>
      </c>
      <c r="F100" s="212" t="s">
        <v>238</v>
      </c>
      <c r="G100" s="237"/>
      <c r="H100" s="238">
        <v>0</v>
      </c>
      <c r="I100" s="239"/>
      <c r="J100" s="238">
        <v>0</v>
      </c>
      <c r="K100" s="239"/>
      <c r="L100" s="238">
        <v>1000</v>
      </c>
      <c r="M100" s="239"/>
      <c r="N100" s="240">
        <v>2000</v>
      </c>
    </row>
    <row r="101" spans="1:14" ht="38.25" x14ac:dyDescent="0.25">
      <c r="A101" s="151"/>
      <c r="B101" s="190"/>
      <c r="C101" s="191" t="s">
        <v>330</v>
      </c>
      <c r="D101" s="191" t="s">
        <v>310</v>
      </c>
      <c r="E101" s="191" t="s">
        <v>311</v>
      </c>
      <c r="F101" s="195" t="s">
        <v>197</v>
      </c>
      <c r="G101" s="227"/>
      <c r="H101" s="231">
        <v>0</v>
      </c>
      <c r="I101" s="229"/>
      <c r="J101" s="231">
        <v>0</v>
      </c>
      <c r="K101" s="229"/>
      <c r="L101" s="231">
        <v>500</v>
      </c>
      <c r="M101" s="229"/>
      <c r="N101" s="233">
        <v>1000</v>
      </c>
    </row>
    <row r="102" spans="1:14" x14ac:dyDescent="0.25">
      <c r="A102" s="154" t="s">
        <v>20</v>
      </c>
      <c r="B102" s="156" t="s">
        <v>119</v>
      </c>
      <c r="C102" s="192"/>
      <c r="D102" s="192"/>
      <c r="E102" s="192"/>
      <c r="F102" s="196"/>
      <c r="G102" s="75">
        <f t="shared" ref="G102:N102" si="2">+G86+G84+G82+G75+G56</f>
        <v>184084.96000000002</v>
      </c>
      <c r="H102" s="76">
        <f t="shared" si="2"/>
        <v>249737.91999999998</v>
      </c>
      <c r="I102" s="76">
        <f t="shared" si="2"/>
        <v>629218.87</v>
      </c>
      <c r="J102" s="76">
        <f t="shared" si="2"/>
        <v>457395.54</v>
      </c>
      <c r="K102" s="76">
        <f t="shared" si="2"/>
        <v>831958.24000000011</v>
      </c>
      <c r="L102" s="76">
        <f t="shared" si="2"/>
        <v>962406.19000000018</v>
      </c>
      <c r="M102" s="76">
        <f t="shared" si="2"/>
        <v>1093944.9300000002</v>
      </c>
      <c r="N102" s="77">
        <f t="shared" si="2"/>
        <v>1561229.98</v>
      </c>
    </row>
    <row r="103" spans="1:14" x14ac:dyDescent="0.25">
      <c r="A103" s="151" t="s">
        <v>33</v>
      </c>
      <c r="B103" s="150" t="s">
        <v>32</v>
      </c>
      <c r="C103" s="152"/>
      <c r="D103" s="152"/>
      <c r="E103" s="152"/>
      <c r="F103" s="153"/>
      <c r="G103" s="83"/>
      <c r="H103" s="85"/>
      <c r="I103" s="85"/>
      <c r="J103" s="85"/>
      <c r="K103" s="85"/>
      <c r="L103" s="85"/>
      <c r="M103" s="85"/>
      <c r="N103" s="87"/>
    </row>
    <row r="104" spans="1:14" x14ac:dyDescent="0.25">
      <c r="A104" s="151" t="s">
        <v>34</v>
      </c>
      <c r="B104" s="150" t="s">
        <v>0</v>
      </c>
      <c r="C104" s="203"/>
      <c r="D104" s="203"/>
      <c r="E104" s="203"/>
      <c r="F104" s="205"/>
      <c r="G104" s="83"/>
      <c r="H104" s="85">
        <f>SUM(H105:H111)</f>
        <v>121992</v>
      </c>
      <c r="I104" s="85">
        <v>35000</v>
      </c>
      <c r="J104" s="85">
        <f>SUM(J105:J111)</f>
        <v>224959.72</v>
      </c>
      <c r="K104" s="85">
        <v>41500</v>
      </c>
      <c r="L104" s="85">
        <f>SUM(L105:L111)</f>
        <v>468266.43</v>
      </c>
      <c r="M104" s="85">
        <v>41500</v>
      </c>
      <c r="N104" s="87">
        <f>SUM(N105:N111)</f>
        <v>1434030.25</v>
      </c>
    </row>
    <row r="105" spans="1:14" ht="38.25" x14ac:dyDescent="0.25">
      <c r="A105" s="151"/>
      <c r="B105" s="190"/>
      <c r="C105" s="204" t="s">
        <v>331</v>
      </c>
      <c r="D105" s="204" t="s">
        <v>332</v>
      </c>
      <c r="E105" s="204" t="s">
        <v>333</v>
      </c>
      <c r="F105" s="206" t="s">
        <v>197</v>
      </c>
      <c r="G105" s="228"/>
      <c r="H105" s="235">
        <v>0</v>
      </c>
      <c r="I105" s="230"/>
      <c r="J105" s="235">
        <v>0</v>
      </c>
      <c r="K105" s="230"/>
      <c r="L105" s="235">
        <v>0</v>
      </c>
      <c r="M105" s="230"/>
      <c r="N105" s="236">
        <v>6406.78</v>
      </c>
    </row>
    <row r="106" spans="1:14" ht="76.5" x14ac:dyDescent="0.25">
      <c r="A106" s="151"/>
      <c r="B106" s="190"/>
      <c r="C106" s="211" t="s">
        <v>334</v>
      </c>
      <c r="D106" s="211" t="s">
        <v>335</v>
      </c>
      <c r="E106" s="211" t="s">
        <v>336</v>
      </c>
      <c r="F106" s="212" t="s">
        <v>197</v>
      </c>
      <c r="G106" s="237"/>
      <c r="H106" s="238">
        <v>0</v>
      </c>
      <c r="I106" s="239"/>
      <c r="J106" s="238">
        <v>0</v>
      </c>
      <c r="K106" s="239"/>
      <c r="L106" s="238">
        <v>0</v>
      </c>
      <c r="M106" s="239"/>
      <c r="N106" s="240">
        <v>32647.52</v>
      </c>
    </row>
    <row r="107" spans="1:14" ht="38.25" x14ac:dyDescent="0.25">
      <c r="A107" s="151"/>
      <c r="B107" s="190"/>
      <c r="C107" s="211" t="s">
        <v>337</v>
      </c>
      <c r="D107" s="211" t="s">
        <v>335</v>
      </c>
      <c r="E107" s="211" t="s">
        <v>336</v>
      </c>
      <c r="F107" s="212" t="s">
        <v>197</v>
      </c>
      <c r="G107" s="237"/>
      <c r="H107" s="238">
        <v>0</v>
      </c>
      <c r="I107" s="239"/>
      <c r="J107" s="238">
        <v>0</v>
      </c>
      <c r="K107" s="239"/>
      <c r="L107" s="238">
        <v>155234</v>
      </c>
      <c r="M107" s="239"/>
      <c r="N107" s="240">
        <v>155234</v>
      </c>
    </row>
    <row r="108" spans="1:14" ht="38.25" x14ac:dyDescent="0.25">
      <c r="A108" s="151"/>
      <c r="B108" s="190"/>
      <c r="C108" s="211" t="s">
        <v>338</v>
      </c>
      <c r="D108" s="211" t="s">
        <v>335</v>
      </c>
      <c r="E108" s="211" t="s">
        <v>336</v>
      </c>
      <c r="F108" s="212" t="s">
        <v>197</v>
      </c>
      <c r="G108" s="237"/>
      <c r="H108" s="238">
        <v>121992</v>
      </c>
      <c r="I108" s="239"/>
      <c r="J108" s="238">
        <v>121992</v>
      </c>
      <c r="K108" s="239"/>
      <c r="L108" s="238">
        <v>121992</v>
      </c>
      <c r="M108" s="239"/>
      <c r="N108" s="240">
        <v>121992</v>
      </c>
    </row>
    <row r="109" spans="1:14" ht="38.25" x14ac:dyDescent="0.25">
      <c r="A109" s="151"/>
      <c r="B109" s="190"/>
      <c r="C109" s="211" t="s">
        <v>339</v>
      </c>
      <c r="D109" s="211" t="s">
        <v>332</v>
      </c>
      <c r="E109" s="211" t="s">
        <v>333</v>
      </c>
      <c r="F109" s="212" t="s">
        <v>197</v>
      </c>
      <c r="G109" s="237"/>
      <c r="H109" s="238">
        <v>0</v>
      </c>
      <c r="I109" s="239"/>
      <c r="J109" s="238">
        <v>102967.72</v>
      </c>
      <c r="K109" s="239"/>
      <c r="L109" s="238">
        <v>102967.72</v>
      </c>
      <c r="M109" s="239"/>
      <c r="N109" s="240">
        <v>1029677.24</v>
      </c>
    </row>
    <row r="110" spans="1:14" ht="51" x14ac:dyDescent="0.25">
      <c r="A110" s="151"/>
      <c r="B110" s="190"/>
      <c r="C110" s="211" t="s">
        <v>340</v>
      </c>
      <c r="D110" s="211" t="s">
        <v>335</v>
      </c>
      <c r="E110" s="211" t="s">
        <v>336</v>
      </c>
      <c r="F110" s="212" t="s">
        <v>197</v>
      </c>
      <c r="G110" s="237"/>
      <c r="H110" s="238">
        <v>0</v>
      </c>
      <c r="I110" s="239"/>
      <c r="J110" s="238">
        <v>0</v>
      </c>
      <c r="K110" s="239"/>
      <c r="L110" s="238">
        <v>70000</v>
      </c>
      <c r="M110" s="239"/>
      <c r="N110" s="240">
        <v>70000</v>
      </c>
    </row>
    <row r="111" spans="1:14" ht="38.25" x14ac:dyDescent="0.25">
      <c r="A111" s="151"/>
      <c r="B111" s="190"/>
      <c r="C111" s="191" t="s">
        <v>341</v>
      </c>
      <c r="D111" s="191" t="s">
        <v>335</v>
      </c>
      <c r="E111" s="191" t="s">
        <v>336</v>
      </c>
      <c r="F111" s="195" t="s">
        <v>197</v>
      </c>
      <c r="G111" s="227"/>
      <c r="H111" s="231">
        <v>0</v>
      </c>
      <c r="I111" s="229"/>
      <c r="J111" s="231">
        <v>0</v>
      </c>
      <c r="K111" s="229"/>
      <c r="L111" s="231">
        <v>18072.71</v>
      </c>
      <c r="M111" s="229"/>
      <c r="N111" s="233">
        <v>18072.71</v>
      </c>
    </row>
    <row r="112" spans="1:14" x14ac:dyDescent="0.25">
      <c r="A112" s="151" t="s">
        <v>35</v>
      </c>
      <c r="B112" s="150" t="s">
        <v>1</v>
      </c>
      <c r="C112" s="193"/>
      <c r="D112" s="193"/>
      <c r="E112" s="193"/>
      <c r="F112" s="197"/>
      <c r="G112" s="83"/>
      <c r="H112" s="85">
        <f>SUM(H113:H114)</f>
        <v>0</v>
      </c>
      <c r="I112" s="85">
        <v>30000</v>
      </c>
      <c r="J112" s="85">
        <f>SUM(J113:J114)</f>
        <v>0</v>
      </c>
      <c r="K112" s="85">
        <v>30000</v>
      </c>
      <c r="L112" s="85">
        <f>SUM(L113:L114)</f>
        <v>0</v>
      </c>
      <c r="M112" s="85">
        <v>30000</v>
      </c>
      <c r="N112" s="87">
        <f>SUM(N113:N114)</f>
        <v>11716.869999999999</v>
      </c>
    </row>
    <row r="113" spans="1:14" ht="38.25" x14ac:dyDescent="0.25">
      <c r="A113" s="151"/>
      <c r="B113" s="190"/>
      <c r="C113" s="204" t="s">
        <v>342</v>
      </c>
      <c r="D113" s="204" t="s">
        <v>343</v>
      </c>
      <c r="E113" s="204" t="s">
        <v>344</v>
      </c>
      <c r="F113" s="206" t="s">
        <v>197</v>
      </c>
      <c r="G113" s="228"/>
      <c r="H113" s="235">
        <v>0</v>
      </c>
      <c r="I113" s="230"/>
      <c r="J113" s="235">
        <v>0</v>
      </c>
      <c r="K113" s="230"/>
      <c r="L113" s="235">
        <v>0</v>
      </c>
      <c r="M113" s="230"/>
      <c r="N113" s="236">
        <v>5000</v>
      </c>
    </row>
    <row r="114" spans="1:14" ht="51" x14ac:dyDescent="0.25">
      <c r="A114" s="151"/>
      <c r="B114" s="190"/>
      <c r="C114" s="191" t="s">
        <v>345</v>
      </c>
      <c r="D114" s="191" t="s">
        <v>343</v>
      </c>
      <c r="E114" s="191" t="s">
        <v>344</v>
      </c>
      <c r="F114" s="195" t="s">
        <v>197</v>
      </c>
      <c r="G114" s="227"/>
      <c r="H114" s="231">
        <v>0</v>
      </c>
      <c r="I114" s="229"/>
      <c r="J114" s="231">
        <v>0</v>
      </c>
      <c r="K114" s="229"/>
      <c r="L114" s="231">
        <v>0</v>
      </c>
      <c r="M114" s="229"/>
      <c r="N114" s="233">
        <v>6716.87</v>
      </c>
    </row>
    <row r="115" spans="1:14" x14ac:dyDescent="0.25">
      <c r="A115" s="151" t="s">
        <v>37</v>
      </c>
      <c r="B115" s="150" t="s">
        <v>36</v>
      </c>
      <c r="C115" s="193"/>
      <c r="D115" s="193"/>
      <c r="E115" s="193"/>
      <c r="F115" s="197"/>
      <c r="G115" s="78">
        <v>11150</v>
      </c>
      <c r="H115" s="80">
        <f>SUM(H116:H117)</f>
        <v>0</v>
      </c>
      <c r="I115" s="80">
        <v>17650</v>
      </c>
      <c r="J115" s="80">
        <f>SUM(J116:J117)</f>
        <v>0</v>
      </c>
      <c r="K115" s="80">
        <v>18550</v>
      </c>
      <c r="L115" s="80">
        <f>SUM(L116:L117)</f>
        <v>10000</v>
      </c>
      <c r="M115" s="80">
        <v>28710</v>
      </c>
      <c r="N115" s="82">
        <f>SUM(N116:N117)</f>
        <v>25020</v>
      </c>
    </row>
    <row r="116" spans="1:14" ht="25.5" x14ac:dyDescent="0.25">
      <c r="A116" s="151"/>
      <c r="B116" s="190"/>
      <c r="C116" s="204" t="s">
        <v>346</v>
      </c>
      <c r="D116" s="204" t="s">
        <v>347</v>
      </c>
      <c r="E116" s="204" t="s">
        <v>348</v>
      </c>
      <c r="F116" s="206" t="s">
        <v>197</v>
      </c>
      <c r="G116" s="220"/>
      <c r="H116" s="221">
        <v>0</v>
      </c>
      <c r="I116" s="221"/>
      <c r="J116" s="221">
        <v>0</v>
      </c>
      <c r="K116" s="221"/>
      <c r="L116" s="221">
        <v>10000</v>
      </c>
      <c r="M116" s="221"/>
      <c r="N116" s="222">
        <v>20000</v>
      </c>
    </row>
    <row r="117" spans="1:14" ht="38.25" x14ac:dyDescent="0.25">
      <c r="A117" s="151"/>
      <c r="B117" s="190"/>
      <c r="C117" s="191" t="s">
        <v>349</v>
      </c>
      <c r="D117" s="191" t="s">
        <v>350</v>
      </c>
      <c r="E117" s="191" t="s">
        <v>351</v>
      </c>
      <c r="F117" s="195" t="s">
        <v>197</v>
      </c>
      <c r="G117" s="219"/>
      <c r="H117" s="217">
        <v>0</v>
      </c>
      <c r="I117" s="217"/>
      <c r="J117" s="217">
        <v>0</v>
      </c>
      <c r="K117" s="217"/>
      <c r="L117" s="217">
        <v>0</v>
      </c>
      <c r="M117" s="217"/>
      <c r="N117" s="218">
        <v>5020</v>
      </c>
    </row>
    <row r="118" spans="1:14" x14ac:dyDescent="0.25">
      <c r="A118" s="151" t="s">
        <v>38</v>
      </c>
      <c r="B118" s="150" t="s">
        <v>2</v>
      </c>
      <c r="C118" s="193"/>
      <c r="D118" s="193"/>
      <c r="E118" s="193"/>
      <c r="F118" s="197"/>
      <c r="G118" s="78">
        <v>63235.11</v>
      </c>
      <c r="H118" s="80">
        <v>78113.350000000006</v>
      </c>
      <c r="I118" s="80">
        <v>93931.48</v>
      </c>
      <c r="J118" s="80">
        <v>158235.23000000001</v>
      </c>
      <c r="K118" s="80">
        <v>126220.99</v>
      </c>
      <c r="L118" s="80">
        <v>172610.61</v>
      </c>
      <c r="M118" s="80">
        <v>151356.20000000001</v>
      </c>
      <c r="N118" s="82">
        <v>186986</v>
      </c>
    </row>
    <row r="119" spans="1:14" ht="38.25" x14ac:dyDescent="0.25">
      <c r="A119" s="151"/>
      <c r="B119" s="190"/>
      <c r="C119" s="193" t="s">
        <v>352</v>
      </c>
      <c r="D119" s="193" t="s">
        <v>353</v>
      </c>
      <c r="E119" s="193" t="s">
        <v>354</v>
      </c>
      <c r="F119" s="197" t="s">
        <v>197</v>
      </c>
      <c r="G119" s="78"/>
      <c r="H119" s="80">
        <v>78113.350000000006</v>
      </c>
      <c r="I119" s="80"/>
      <c r="J119" s="80">
        <v>158235.23000000001</v>
      </c>
      <c r="K119" s="80"/>
      <c r="L119" s="80">
        <v>172610.61</v>
      </c>
      <c r="M119" s="80"/>
      <c r="N119" s="82">
        <v>186986</v>
      </c>
    </row>
    <row r="120" spans="1:14" x14ac:dyDescent="0.25">
      <c r="A120" s="154" t="s">
        <v>31</v>
      </c>
      <c r="B120" s="156" t="s">
        <v>118</v>
      </c>
      <c r="C120" s="192"/>
      <c r="D120" s="192"/>
      <c r="E120" s="192"/>
      <c r="F120" s="196"/>
      <c r="G120" s="75">
        <f t="shared" ref="G120:N120" si="3">+G118+G115+G112+G104+G103</f>
        <v>74385.11</v>
      </c>
      <c r="H120" s="76">
        <f t="shared" si="3"/>
        <v>200105.35</v>
      </c>
      <c r="I120" s="76">
        <f t="shared" si="3"/>
        <v>176581.47999999998</v>
      </c>
      <c r="J120" s="76">
        <f t="shared" si="3"/>
        <v>383194.95</v>
      </c>
      <c r="K120" s="76">
        <f t="shared" si="3"/>
        <v>216270.99</v>
      </c>
      <c r="L120" s="76">
        <f t="shared" si="3"/>
        <v>650877.04</v>
      </c>
      <c r="M120" s="76">
        <f t="shared" si="3"/>
        <v>251566.2</v>
      </c>
      <c r="N120" s="77">
        <f t="shared" si="3"/>
        <v>1657753.12</v>
      </c>
    </row>
    <row r="121" spans="1:14" x14ac:dyDescent="0.25">
      <c r="A121" s="151" t="s">
        <v>41</v>
      </c>
      <c r="B121" s="150" t="s">
        <v>40</v>
      </c>
      <c r="C121" s="152"/>
      <c r="D121" s="152"/>
      <c r="E121" s="152"/>
      <c r="F121" s="153"/>
      <c r="G121" s="83"/>
      <c r="H121" s="85"/>
      <c r="I121" s="85"/>
      <c r="J121" s="85"/>
      <c r="K121" s="85"/>
      <c r="L121" s="85"/>
      <c r="M121" s="85"/>
      <c r="N121" s="87"/>
    </row>
    <row r="122" spans="1:14" x14ac:dyDescent="0.25">
      <c r="A122" s="151" t="s">
        <v>43</v>
      </c>
      <c r="B122" s="150" t="s">
        <v>42</v>
      </c>
      <c r="C122" s="152"/>
      <c r="D122" s="152"/>
      <c r="E122" s="152"/>
      <c r="F122" s="153"/>
      <c r="G122" s="83"/>
      <c r="H122" s="85"/>
      <c r="I122" s="85"/>
      <c r="J122" s="85"/>
      <c r="K122" s="85"/>
      <c r="L122" s="85"/>
      <c r="M122" s="85"/>
      <c r="N122" s="87"/>
    </row>
    <row r="123" spans="1:14" x14ac:dyDescent="0.25">
      <c r="A123" s="151" t="s">
        <v>45</v>
      </c>
      <c r="B123" s="150" t="s">
        <v>44</v>
      </c>
      <c r="C123" s="152"/>
      <c r="D123" s="152"/>
      <c r="E123" s="152"/>
      <c r="F123" s="153"/>
      <c r="G123" s="83"/>
      <c r="H123" s="85"/>
      <c r="I123" s="85"/>
      <c r="J123" s="85"/>
      <c r="K123" s="85"/>
      <c r="L123" s="85"/>
      <c r="M123" s="85"/>
      <c r="N123" s="87"/>
    </row>
    <row r="124" spans="1:14" x14ac:dyDescent="0.25">
      <c r="A124" s="151" t="s">
        <v>47</v>
      </c>
      <c r="B124" s="150" t="s">
        <v>46</v>
      </c>
      <c r="C124" s="152"/>
      <c r="D124" s="152"/>
      <c r="E124" s="152"/>
      <c r="F124" s="153"/>
      <c r="G124" s="83"/>
      <c r="H124" s="85"/>
      <c r="I124" s="85"/>
      <c r="J124" s="85"/>
      <c r="K124" s="85"/>
      <c r="L124" s="85"/>
      <c r="M124" s="85"/>
      <c r="N124" s="87"/>
    </row>
    <row r="125" spans="1:14" x14ac:dyDescent="0.25">
      <c r="A125" s="154" t="s">
        <v>39</v>
      </c>
      <c r="B125" s="155" t="s">
        <v>117</v>
      </c>
      <c r="C125" s="152"/>
      <c r="D125" s="152"/>
      <c r="E125" s="152"/>
      <c r="F125" s="153"/>
      <c r="G125" s="75">
        <f t="shared" ref="G125:N125" si="4">+G124+G123+G122+G121</f>
        <v>0</v>
      </c>
      <c r="H125" s="76">
        <f t="shared" si="4"/>
        <v>0</v>
      </c>
      <c r="I125" s="76">
        <f t="shared" si="4"/>
        <v>0</v>
      </c>
      <c r="J125" s="76">
        <f t="shared" si="4"/>
        <v>0</v>
      </c>
      <c r="K125" s="76">
        <f t="shared" si="4"/>
        <v>0</v>
      </c>
      <c r="L125" s="76">
        <f t="shared" si="4"/>
        <v>0</v>
      </c>
      <c r="M125" s="76">
        <f t="shared" si="4"/>
        <v>0</v>
      </c>
      <c r="N125" s="77">
        <f t="shared" si="4"/>
        <v>0</v>
      </c>
    </row>
    <row r="126" spans="1:14" x14ac:dyDescent="0.25">
      <c r="A126" s="151" t="s">
        <v>50</v>
      </c>
      <c r="B126" s="150" t="s">
        <v>49</v>
      </c>
      <c r="C126" s="152"/>
      <c r="D126" s="152"/>
      <c r="E126" s="152"/>
      <c r="F126" s="153"/>
      <c r="G126" s="83"/>
      <c r="H126" s="85"/>
      <c r="I126" s="85"/>
      <c r="J126" s="85"/>
      <c r="K126" s="85"/>
      <c r="L126" s="85"/>
      <c r="M126" s="85"/>
      <c r="N126" s="87"/>
    </row>
    <row r="127" spans="1:14" x14ac:dyDescent="0.25">
      <c r="A127" s="151" t="s">
        <v>52</v>
      </c>
      <c r="B127" s="150" t="s">
        <v>51</v>
      </c>
      <c r="C127" s="152"/>
      <c r="D127" s="152"/>
      <c r="E127" s="152"/>
      <c r="F127" s="153"/>
      <c r="G127" s="83"/>
      <c r="H127" s="85"/>
      <c r="I127" s="85"/>
      <c r="J127" s="85"/>
      <c r="K127" s="85"/>
      <c r="L127" s="85"/>
      <c r="M127" s="85"/>
      <c r="N127" s="87"/>
    </row>
    <row r="128" spans="1:14" x14ac:dyDescent="0.25">
      <c r="A128" s="151" t="s">
        <v>54</v>
      </c>
      <c r="B128" s="150" t="s">
        <v>53</v>
      </c>
      <c r="C128" s="203"/>
      <c r="D128" s="203"/>
      <c r="E128" s="203"/>
      <c r="F128" s="205"/>
      <c r="G128" s="83"/>
      <c r="H128" s="85">
        <f>SUM(H129:H130)</f>
        <v>0</v>
      </c>
      <c r="I128" s="85"/>
      <c r="J128" s="85">
        <f>SUM(J129:J130)</f>
        <v>0</v>
      </c>
      <c r="K128" s="85"/>
      <c r="L128" s="85">
        <f>SUM(L129:L130)</f>
        <v>113518.34</v>
      </c>
      <c r="M128" s="85"/>
      <c r="N128" s="87">
        <f>SUM(N129:N130)</f>
        <v>2372359.9900000002</v>
      </c>
    </row>
    <row r="129" spans="1:14" ht="38.25" x14ac:dyDescent="0.25">
      <c r="A129" s="151"/>
      <c r="B129" s="190"/>
      <c r="C129" s="204" t="s">
        <v>355</v>
      </c>
      <c r="D129" s="204" t="s">
        <v>356</v>
      </c>
      <c r="E129" s="204" t="s">
        <v>357</v>
      </c>
      <c r="F129" s="206" t="s">
        <v>197</v>
      </c>
      <c r="G129" s="228"/>
      <c r="H129" s="235">
        <v>0</v>
      </c>
      <c r="I129" s="230"/>
      <c r="J129" s="235">
        <v>0</v>
      </c>
      <c r="K129" s="230"/>
      <c r="L129" s="235">
        <v>113518.34</v>
      </c>
      <c r="M129" s="230"/>
      <c r="N129" s="236">
        <v>809873.23</v>
      </c>
    </row>
    <row r="130" spans="1:14" ht="38.25" x14ac:dyDescent="0.25">
      <c r="A130" s="151"/>
      <c r="B130" s="190"/>
      <c r="C130" s="191" t="s">
        <v>358</v>
      </c>
      <c r="D130" s="191" t="s">
        <v>356</v>
      </c>
      <c r="E130" s="191" t="s">
        <v>359</v>
      </c>
      <c r="F130" s="195" t="s">
        <v>197</v>
      </c>
      <c r="G130" s="227"/>
      <c r="H130" s="231">
        <v>0</v>
      </c>
      <c r="I130" s="229"/>
      <c r="J130" s="231">
        <v>0</v>
      </c>
      <c r="K130" s="229"/>
      <c r="L130" s="231">
        <v>0</v>
      </c>
      <c r="M130" s="229"/>
      <c r="N130" s="233">
        <v>1562486.76</v>
      </c>
    </row>
    <row r="131" spans="1:14" x14ac:dyDescent="0.25">
      <c r="A131" s="151" t="s">
        <v>56</v>
      </c>
      <c r="B131" s="150" t="s">
        <v>55</v>
      </c>
      <c r="C131" s="192"/>
      <c r="D131" s="192"/>
      <c r="E131" s="192"/>
      <c r="F131" s="196"/>
      <c r="G131" s="83"/>
      <c r="H131" s="85"/>
      <c r="I131" s="85"/>
      <c r="J131" s="85"/>
      <c r="K131" s="85"/>
      <c r="L131" s="85"/>
      <c r="M131" s="85"/>
      <c r="N131" s="87"/>
    </row>
    <row r="132" spans="1:14" x14ac:dyDescent="0.25">
      <c r="A132" s="154" t="s">
        <v>48</v>
      </c>
      <c r="B132" s="156" t="s">
        <v>116</v>
      </c>
      <c r="C132" s="152"/>
      <c r="D132" s="152"/>
      <c r="E132" s="152"/>
      <c r="F132" s="153"/>
      <c r="G132" s="75">
        <f t="shared" ref="G132:N132" si="5">+G131+G128+G127+G126</f>
        <v>0</v>
      </c>
      <c r="H132" s="76">
        <f t="shared" si="5"/>
        <v>0</v>
      </c>
      <c r="I132" s="76">
        <f t="shared" si="5"/>
        <v>0</v>
      </c>
      <c r="J132" s="76">
        <f t="shared" si="5"/>
        <v>0</v>
      </c>
      <c r="K132" s="76">
        <f t="shared" si="5"/>
        <v>0</v>
      </c>
      <c r="L132" s="76">
        <f t="shared" si="5"/>
        <v>113518.34</v>
      </c>
      <c r="M132" s="76">
        <f t="shared" si="5"/>
        <v>0</v>
      </c>
      <c r="N132" s="77">
        <f t="shared" si="5"/>
        <v>2372359.9900000002</v>
      </c>
    </row>
    <row r="133" spans="1:14" x14ac:dyDescent="0.25">
      <c r="A133" s="151" t="s">
        <v>59</v>
      </c>
      <c r="B133" s="150" t="s">
        <v>58</v>
      </c>
      <c r="C133" s="203"/>
      <c r="D133" s="203"/>
      <c r="E133" s="203"/>
      <c r="F133" s="205"/>
      <c r="G133" s="83">
        <v>170052.56</v>
      </c>
      <c r="H133" s="85">
        <f>SUM(H134:H140)</f>
        <v>190540.63</v>
      </c>
      <c r="I133" s="85">
        <v>319345.03000000003</v>
      </c>
      <c r="J133" s="85">
        <f>SUM(J134:J140)</f>
        <v>414717.33999999997</v>
      </c>
      <c r="K133" s="85">
        <v>427397.17</v>
      </c>
      <c r="L133" s="85">
        <f>SUM(L134:L140)</f>
        <v>656527.4</v>
      </c>
      <c r="M133" s="85">
        <v>612632.13</v>
      </c>
      <c r="N133" s="87">
        <f>SUM(N134:N140)</f>
        <v>920000</v>
      </c>
    </row>
    <row r="134" spans="1:14" ht="38.25" x14ac:dyDescent="0.25">
      <c r="A134" s="151"/>
      <c r="B134" s="190"/>
      <c r="C134" s="204" t="s">
        <v>360</v>
      </c>
      <c r="D134" s="204" t="s">
        <v>361</v>
      </c>
      <c r="E134" s="204" t="s">
        <v>362</v>
      </c>
      <c r="F134" s="206" t="s">
        <v>363</v>
      </c>
      <c r="G134" s="228"/>
      <c r="H134" s="235">
        <v>21377.18</v>
      </c>
      <c r="I134" s="230"/>
      <c r="J134" s="235">
        <v>45925.79</v>
      </c>
      <c r="K134" s="230"/>
      <c r="L134" s="235">
        <v>69100.45</v>
      </c>
      <c r="M134" s="230"/>
      <c r="N134" s="236">
        <v>100000</v>
      </c>
    </row>
    <row r="135" spans="1:14" ht="38.25" x14ac:dyDescent="0.25">
      <c r="A135" s="151"/>
      <c r="B135" s="190"/>
      <c r="C135" s="211" t="s">
        <v>364</v>
      </c>
      <c r="D135" s="211" t="s">
        <v>365</v>
      </c>
      <c r="E135" s="211" t="s">
        <v>366</v>
      </c>
      <c r="F135" s="212" t="s">
        <v>363</v>
      </c>
      <c r="G135" s="237"/>
      <c r="H135" s="238">
        <v>43547.32</v>
      </c>
      <c r="I135" s="239"/>
      <c r="J135" s="238">
        <v>102436.47</v>
      </c>
      <c r="K135" s="239"/>
      <c r="L135" s="238">
        <v>144249.41</v>
      </c>
      <c r="M135" s="239"/>
      <c r="N135" s="240">
        <v>200000</v>
      </c>
    </row>
    <row r="136" spans="1:14" ht="25.5" x14ac:dyDescent="0.25">
      <c r="A136" s="151"/>
      <c r="B136" s="190"/>
      <c r="C136" s="211" t="s">
        <v>367</v>
      </c>
      <c r="D136" s="211" t="s">
        <v>368</v>
      </c>
      <c r="E136" s="211" t="s">
        <v>369</v>
      </c>
      <c r="F136" s="212" t="s">
        <v>238</v>
      </c>
      <c r="G136" s="237"/>
      <c r="H136" s="238">
        <v>0</v>
      </c>
      <c r="I136" s="239"/>
      <c r="J136" s="238">
        <v>0</v>
      </c>
      <c r="K136" s="239"/>
      <c r="L136" s="238">
        <v>2000</v>
      </c>
      <c r="M136" s="239"/>
      <c r="N136" s="240">
        <v>4000</v>
      </c>
    </row>
    <row r="137" spans="1:14" ht="25.5" x14ac:dyDescent="0.25">
      <c r="A137" s="151"/>
      <c r="B137" s="190"/>
      <c r="C137" s="211" t="s">
        <v>370</v>
      </c>
      <c r="D137" s="211" t="s">
        <v>371</v>
      </c>
      <c r="E137" s="211" t="s">
        <v>372</v>
      </c>
      <c r="F137" s="212" t="s">
        <v>238</v>
      </c>
      <c r="G137" s="237"/>
      <c r="H137" s="238">
        <v>7333.31</v>
      </c>
      <c r="I137" s="239"/>
      <c r="J137" s="238">
        <v>10962.72</v>
      </c>
      <c r="K137" s="239"/>
      <c r="L137" s="238">
        <v>30481.360000000001</v>
      </c>
      <c r="M137" s="239"/>
      <c r="N137" s="240">
        <v>50000</v>
      </c>
    </row>
    <row r="138" spans="1:14" ht="38.25" x14ac:dyDescent="0.25">
      <c r="A138" s="151"/>
      <c r="B138" s="190"/>
      <c r="C138" s="211" t="s">
        <v>373</v>
      </c>
      <c r="D138" s="211" t="s">
        <v>374</v>
      </c>
      <c r="E138" s="211" t="s">
        <v>375</v>
      </c>
      <c r="F138" s="212" t="s">
        <v>238</v>
      </c>
      <c r="G138" s="237"/>
      <c r="H138" s="238">
        <v>97093.32</v>
      </c>
      <c r="I138" s="239"/>
      <c r="J138" s="238">
        <v>233930.13</v>
      </c>
      <c r="K138" s="239"/>
      <c r="L138" s="238">
        <v>376965.07</v>
      </c>
      <c r="M138" s="239"/>
      <c r="N138" s="240">
        <v>520000</v>
      </c>
    </row>
    <row r="139" spans="1:14" ht="25.5" x14ac:dyDescent="0.25">
      <c r="A139" s="151"/>
      <c r="B139" s="190"/>
      <c r="C139" s="211" t="s">
        <v>376</v>
      </c>
      <c r="D139" s="211" t="s">
        <v>377</v>
      </c>
      <c r="E139" s="211" t="s">
        <v>378</v>
      </c>
      <c r="F139" s="212" t="s">
        <v>197</v>
      </c>
      <c r="G139" s="237"/>
      <c r="H139" s="238">
        <v>0</v>
      </c>
      <c r="I139" s="239"/>
      <c r="J139" s="238">
        <v>0</v>
      </c>
      <c r="K139" s="239"/>
      <c r="L139" s="238">
        <v>500</v>
      </c>
      <c r="M139" s="239"/>
      <c r="N139" s="240">
        <v>1000</v>
      </c>
    </row>
    <row r="140" spans="1:14" ht="25.5" x14ac:dyDescent="0.25">
      <c r="A140" s="151"/>
      <c r="B140" s="190"/>
      <c r="C140" s="191" t="s">
        <v>379</v>
      </c>
      <c r="D140" s="191" t="s">
        <v>380</v>
      </c>
      <c r="E140" s="191" t="s">
        <v>381</v>
      </c>
      <c r="F140" s="195" t="s">
        <v>197</v>
      </c>
      <c r="G140" s="227"/>
      <c r="H140" s="231">
        <v>21189.5</v>
      </c>
      <c r="I140" s="229"/>
      <c r="J140" s="231">
        <v>21462.23</v>
      </c>
      <c r="K140" s="229"/>
      <c r="L140" s="231">
        <v>33231.11</v>
      </c>
      <c r="M140" s="229"/>
      <c r="N140" s="233">
        <v>45000</v>
      </c>
    </row>
    <row r="141" spans="1:14" x14ac:dyDescent="0.25">
      <c r="A141" s="151" t="s">
        <v>61</v>
      </c>
      <c r="B141" s="150" t="s">
        <v>60</v>
      </c>
      <c r="C141" s="193"/>
      <c r="D141" s="193"/>
      <c r="E141" s="193"/>
      <c r="F141" s="197"/>
      <c r="G141" s="83">
        <v>6400.53</v>
      </c>
      <c r="H141" s="85">
        <f>SUM(H142:H145)</f>
        <v>10544.460000000001</v>
      </c>
      <c r="I141" s="85">
        <v>11816.82</v>
      </c>
      <c r="J141" s="85">
        <f>SUM(J142:J145)</f>
        <v>21753.86</v>
      </c>
      <c r="K141" s="85">
        <v>17165.95</v>
      </c>
      <c r="L141" s="85">
        <f>SUM(L142:L145)</f>
        <v>89981.63</v>
      </c>
      <c r="M141" s="85">
        <v>21724.94</v>
      </c>
      <c r="N141" s="87">
        <f>SUM(N142:N145)</f>
        <v>158209.4</v>
      </c>
    </row>
    <row r="142" spans="1:14" ht="25.5" x14ac:dyDescent="0.25">
      <c r="A142" s="151"/>
      <c r="B142" s="190"/>
      <c r="C142" s="204" t="s">
        <v>382</v>
      </c>
      <c r="D142" s="204" t="s">
        <v>383</v>
      </c>
      <c r="E142" s="204" t="s">
        <v>384</v>
      </c>
      <c r="F142" s="206" t="s">
        <v>197</v>
      </c>
      <c r="G142" s="228"/>
      <c r="H142" s="235">
        <v>0</v>
      </c>
      <c r="I142" s="230"/>
      <c r="J142" s="235">
        <v>0</v>
      </c>
      <c r="K142" s="230"/>
      <c r="L142" s="235">
        <v>20500</v>
      </c>
      <c r="M142" s="230"/>
      <c r="N142" s="236">
        <v>41000</v>
      </c>
    </row>
    <row r="143" spans="1:14" ht="38.25" x14ac:dyDescent="0.25">
      <c r="A143" s="151"/>
      <c r="B143" s="190"/>
      <c r="C143" s="211" t="s">
        <v>385</v>
      </c>
      <c r="D143" s="211" t="s">
        <v>386</v>
      </c>
      <c r="E143" s="211" t="s">
        <v>387</v>
      </c>
      <c r="F143" s="212" t="s">
        <v>197</v>
      </c>
      <c r="G143" s="237"/>
      <c r="H143" s="238">
        <v>7370.81</v>
      </c>
      <c r="I143" s="239"/>
      <c r="J143" s="238">
        <v>15295.69</v>
      </c>
      <c r="K143" s="239"/>
      <c r="L143" s="238">
        <v>19251.29</v>
      </c>
      <c r="M143" s="239"/>
      <c r="N143" s="240">
        <v>23206.89</v>
      </c>
    </row>
    <row r="144" spans="1:14" ht="25.5" x14ac:dyDescent="0.25">
      <c r="A144" s="151"/>
      <c r="B144" s="190"/>
      <c r="C144" s="211" t="s">
        <v>388</v>
      </c>
      <c r="D144" s="211" t="s">
        <v>386</v>
      </c>
      <c r="E144" s="211" t="s">
        <v>387</v>
      </c>
      <c r="F144" s="212" t="s">
        <v>197</v>
      </c>
      <c r="G144" s="237"/>
      <c r="H144" s="238">
        <v>0</v>
      </c>
      <c r="I144" s="239"/>
      <c r="J144" s="238">
        <v>0</v>
      </c>
      <c r="K144" s="239"/>
      <c r="L144" s="238">
        <v>15000</v>
      </c>
      <c r="M144" s="239"/>
      <c r="N144" s="240">
        <v>30000</v>
      </c>
    </row>
    <row r="145" spans="1:14" ht="25.5" x14ac:dyDescent="0.25">
      <c r="A145" s="151"/>
      <c r="B145" s="190"/>
      <c r="C145" s="191" t="s">
        <v>389</v>
      </c>
      <c r="D145" s="191" t="s">
        <v>386</v>
      </c>
      <c r="E145" s="191" t="s">
        <v>387</v>
      </c>
      <c r="F145" s="195" t="s">
        <v>197</v>
      </c>
      <c r="G145" s="227"/>
      <c r="H145" s="231">
        <v>3173.65</v>
      </c>
      <c r="I145" s="229"/>
      <c r="J145" s="231">
        <v>6458.17</v>
      </c>
      <c r="K145" s="229"/>
      <c r="L145" s="231">
        <v>35230.339999999997</v>
      </c>
      <c r="M145" s="229"/>
      <c r="N145" s="233">
        <v>64002.51</v>
      </c>
    </row>
    <row r="146" spans="1:14" x14ac:dyDescent="0.25">
      <c r="A146" s="154" t="s">
        <v>57</v>
      </c>
      <c r="B146" s="155" t="s">
        <v>115</v>
      </c>
      <c r="C146" s="241"/>
      <c r="D146" s="241"/>
      <c r="E146" s="241"/>
      <c r="F146" s="242"/>
      <c r="G146" s="158">
        <f t="shared" ref="G146:N146" si="6">+G141+G133</f>
        <v>176453.09</v>
      </c>
      <c r="H146" s="159">
        <f t="shared" si="6"/>
        <v>201085.09</v>
      </c>
      <c r="I146" s="159">
        <f t="shared" si="6"/>
        <v>331161.85000000003</v>
      </c>
      <c r="J146" s="159">
        <f t="shared" si="6"/>
        <v>436471.19999999995</v>
      </c>
      <c r="K146" s="159">
        <f t="shared" si="6"/>
        <v>444563.12</v>
      </c>
      <c r="L146" s="159">
        <f t="shared" si="6"/>
        <v>746509.03</v>
      </c>
      <c r="M146" s="159">
        <f t="shared" si="6"/>
        <v>634357.06999999995</v>
      </c>
      <c r="N146" s="160">
        <f t="shared" si="6"/>
        <v>1078209.3999999999</v>
      </c>
    </row>
    <row r="147" spans="1:14" ht="17.25" x14ac:dyDescent="0.25">
      <c r="A147" s="161" t="s">
        <v>121</v>
      </c>
      <c r="B147" s="51" t="s">
        <v>144</v>
      </c>
      <c r="C147" s="51"/>
      <c r="D147" s="51"/>
      <c r="E147" s="51"/>
      <c r="F147" s="51"/>
      <c r="G147" s="93"/>
      <c r="H147" s="94">
        <v>0</v>
      </c>
      <c r="I147" s="94"/>
      <c r="J147" s="94">
        <v>0</v>
      </c>
      <c r="K147" s="95"/>
      <c r="L147" s="95">
        <v>0</v>
      </c>
      <c r="M147" s="95"/>
      <c r="N147" s="96">
        <v>0</v>
      </c>
    </row>
    <row r="148" spans="1:14" s="37" customFormat="1" x14ac:dyDescent="0.25">
      <c r="A148" s="282" t="s">
        <v>155</v>
      </c>
      <c r="B148" s="283"/>
      <c r="C148" s="141"/>
      <c r="D148" s="141"/>
      <c r="E148" s="141"/>
      <c r="F148" s="141"/>
      <c r="G148" s="97">
        <f t="shared" ref="G148:N148" si="7">+G147+G146+G132+G125+G120+G102+G55+G30</f>
        <v>1114128.31</v>
      </c>
      <c r="H148" s="98">
        <f t="shared" si="7"/>
        <v>945346.65</v>
      </c>
      <c r="I148" s="98">
        <f t="shared" si="7"/>
        <v>2931068.4899999998</v>
      </c>
      <c r="J148" s="98">
        <f t="shared" si="7"/>
        <v>2150224.87</v>
      </c>
      <c r="K148" s="98">
        <f t="shared" si="7"/>
        <v>3868354.33</v>
      </c>
      <c r="L148" s="98">
        <f t="shared" si="7"/>
        <v>5436413.4500000011</v>
      </c>
      <c r="M148" s="98">
        <f t="shared" si="7"/>
        <v>5562426.1000000006</v>
      </c>
      <c r="N148" s="99">
        <f t="shared" si="7"/>
        <v>11839661.890000001</v>
      </c>
    </row>
    <row r="149" spans="1:14" x14ac:dyDescent="0.25">
      <c r="A149" s="4" t="s">
        <v>160</v>
      </c>
      <c r="B149" s="3"/>
      <c r="C149" s="142"/>
      <c r="D149" s="142"/>
      <c r="E149" s="142"/>
      <c r="F149" s="142"/>
      <c r="G149" s="16"/>
      <c r="H149" s="100">
        <v>0</v>
      </c>
      <c r="I149" s="17"/>
      <c r="J149" s="100">
        <v>0</v>
      </c>
      <c r="K149" s="17"/>
      <c r="L149" s="100">
        <v>0</v>
      </c>
      <c r="M149" s="17"/>
      <c r="N149" s="102">
        <v>3408795</v>
      </c>
    </row>
    <row r="150" spans="1:14" x14ac:dyDescent="0.25">
      <c r="A150" s="282" t="s">
        <v>133</v>
      </c>
      <c r="B150" s="283"/>
      <c r="C150" s="141"/>
      <c r="D150" s="141"/>
      <c r="E150" s="141"/>
      <c r="F150" s="141"/>
      <c r="G150" s="97">
        <f>+G148+G14</f>
        <v>3217030.23</v>
      </c>
      <c r="H150" s="98">
        <f>+H148+H14</f>
        <v>2739079.62</v>
      </c>
      <c r="I150" s="98">
        <f>+I148+G14</f>
        <v>5033970.41</v>
      </c>
      <c r="J150" s="98">
        <f>+J148+H14</f>
        <v>3943957.84</v>
      </c>
      <c r="K150" s="98">
        <f>+K148+G14</f>
        <v>5971256.25</v>
      </c>
      <c r="L150" s="98">
        <f>+L148+H14</f>
        <v>7230146.4200000009</v>
      </c>
      <c r="M150" s="98">
        <f>+M148+G14</f>
        <v>7665328.0200000005</v>
      </c>
      <c r="N150" s="99">
        <f>+N148+H14</f>
        <v>13633394.860000001</v>
      </c>
    </row>
    <row r="151" spans="1:14" x14ac:dyDescent="0.25">
      <c r="A151" s="4" t="s">
        <v>161</v>
      </c>
      <c r="B151" s="3"/>
      <c r="C151" s="142"/>
      <c r="D151" s="142"/>
      <c r="E151" s="142"/>
      <c r="F151" s="142"/>
      <c r="G151" s="16"/>
      <c r="H151" s="101">
        <f>+H149+$H15</f>
        <v>0</v>
      </c>
      <c r="I151" s="17"/>
      <c r="J151" s="101">
        <f>+J149+$H15</f>
        <v>0</v>
      </c>
      <c r="K151" s="17"/>
      <c r="L151" s="101">
        <f>+L149+$H15</f>
        <v>0</v>
      </c>
      <c r="M151" s="17"/>
      <c r="N151" s="101">
        <f>+N149+$H15</f>
        <v>3408795</v>
      </c>
    </row>
    <row r="152" spans="1:14" ht="18.95" customHeight="1" x14ac:dyDescent="0.25">
      <c r="B152" s="53"/>
      <c r="C152" s="53"/>
      <c r="D152" s="53"/>
      <c r="E152" s="53"/>
      <c r="F152" s="53"/>
      <c r="G152" s="52"/>
      <c r="H152" s="52"/>
      <c r="I152" s="52"/>
      <c r="J152" s="52"/>
      <c r="K152" s="52"/>
      <c r="L152" s="52"/>
      <c r="M152" s="52"/>
      <c r="N152" s="52"/>
    </row>
    <row r="153" spans="1:14" ht="21" customHeight="1" x14ac:dyDescent="0.25">
      <c r="A153" s="279" t="s">
        <v>130</v>
      </c>
      <c r="B153" s="284" t="s">
        <v>131</v>
      </c>
      <c r="C153" s="284" t="s">
        <v>169</v>
      </c>
      <c r="D153" s="284" t="s">
        <v>170</v>
      </c>
      <c r="E153" s="284" t="s">
        <v>171</v>
      </c>
      <c r="F153" s="279" t="s">
        <v>172</v>
      </c>
      <c r="G153" s="277" t="s">
        <v>122</v>
      </c>
      <c r="H153" s="277"/>
      <c r="I153" s="277"/>
      <c r="J153" s="277"/>
      <c r="K153" s="277"/>
      <c r="L153" s="277"/>
      <c r="M153" s="277"/>
      <c r="N153" s="278"/>
    </row>
    <row r="154" spans="1:14" ht="33" customHeight="1" x14ac:dyDescent="0.25">
      <c r="A154" s="288"/>
      <c r="B154" s="280"/>
      <c r="C154" s="280"/>
      <c r="D154" s="280"/>
      <c r="E154" s="280"/>
      <c r="F154" s="280"/>
      <c r="G154" s="271" t="s">
        <v>177</v>
      </c>
      <c r="H154" s="272"/>
      <c r="I154" s="8" t="s">
        <v>178</v>
      </c>
      <c r="J154" s="7"/>
      <c r="K154" s="6" t="s">
        <v>179</v>
      </c>
      <c r="L154" s="7"/>
      <c r="M154" s="6" t="s">
        <v>180</v>
      </c>
      <c r="N154" s="5"/>
    </row>
    <row r="155" spans="1:14" ht="37.5" customHeight="1" x14ac:dyDescent="0.25">
      <c r="A155" s="289"/>
      <c r="B155" s="285"/>
      <c r="C155" s="285"/>
      <c r="D155" s="285"/>
      <c r="E155" s="285"/>
      <c r="F155" s="281"/>
      <c r="G155" s="29" t="s">
        <v>143</v>
      </c>
      <c r="H155" s="28" t="s">
        <v>182</v>
      </c>
      <c r="I155" s="29" t="s">
        <v>143</v>
      </c>
      <c r="J155" s="28" t="s">
        <v>182</v>
      </c>
      <c r="K155" s="29" t="s">
        <v>143</v>
      </c>
      <c r="L155" s="28" t="s">
        <v>156</v>
      </c>
      <c r="M155" s="29" t="s">
        <v>143</v>
      </c>
      <c r="N155" s="30" t="s">
        <v>4</v>
      </c>
    </row>
    <row r="156" spans="1:14" x14ac:dyDescent="0.25">
      <c r="A156" s="151" t="s">
        <v>64</v>
      </c>
      <c r="B156" s="150" t="s">
        <v>63</v>
      </c>
      <c r="C156" s="194"/>
      <c r="D156" s="194"/>
      <c r="E156" s="194"/>
      <c r="F156" s="244"/>
      <c r="G156" s="162">
        <v>123218.35</v>
      </c>
      <c r="H156" s="163">
        <f>SUM(H157:H194)</f>
        <v>256025.46000000011</v>
      </c>
      <c r="I156" s="163">
        <v>255478.91</v>
      </c>
      <c r="J156" s="163">
        <f>SUM(J157:J194)</f>
        <v>557397.26</v>
      </c>
      <c r="K156" s="163">
        <v>417001.49</v>
      </c>
      <c r="L156" s="163">
        <f>SUM(L157:L194)</f>
        <v>830506.98999999987</v>
      </c>
      <c r="M156" s="163">
        <v>629539.92000000004</v>
      </c>
      <c r="N156" s="164">
        <f>SUM(N157:N194)</f>
        <v>1185847.8699999999</v>
      </c>
    </row>
    <row r="157" spans="1:14" ht="38.25" x14ac:dyDescent="0.25">
      <c r="A157" s="151"/>
      <c r="B157" s="190"/>
      <c r="C157" s="204" t="s">
        <v>390</v>
      </c>
      <c r="D157" s="204" t="s">
        <v>391</v>
      </c>
      <c r="E157" s="204" t="s">
        <v>392</v>
      </c>
      <c r="F157" s="206" t="s">
        <v>363</v>
      </c>
      <c r="G157" s="228"/>
      <c r="H157" s="235">
        <v>17027.05</v>
      </c>
      <c r="I157" s="230"/>
      <c r="J157" s="235">
        <v>23262.25</v>
      </c>
      <c r="K157" s="230"/>
      <c r="L157" s="235">
        <v>29664.14</v>
      </c>
      <c r="M157" s="230"/>
      <c r="N157" s="236">
        <v>38200</v>
      </c>
    </row>
    <row r="158" spans="1:14" ht="25.5" x14ac:dyDescent="0.25">
      <c r="A158" s="151"/>
      <c r="B158" s="190"/>
      <c r="C158" s="211" t="s">
        <v>393</v>
      </c>
      <c r="D158" s="211" t="s">
        <v>394</v>
      </c>
      <c r="E158" s="211" t="s">
        <v>395</v>
      </c>
      <c r="F158" s="212" t="s">
        <v>197</v>
      </c>
      <c r="G158" s="237"/>
      <c r="H158" s="238">
        <v>5581.1</v>
      </c>
      <c r="I158" s="239"/>
      <c r="J158" s="238">
        <v>5581.1</v>
      </c>
      <c r="K158" s="239"/>
      <c r="L158" s="238">
        <v>5581.1</v>
      </c>
      <c r="M158" s="239"/>
      <c r="N158" s="240">
        <v>5600</v>
      </c>
    </row>
    <row r="159" spans="1:14" ht="38.25" x14ac:dyDescent="0.25">
      <c r="A159" s="151"/>
      <c r="B159" s="190"/>
      <c r="C159" s="211" t="s">
        <v>396</v>
      </c>
      <c r="D159" s="211" t="s">
        <v>394</v>
      </c>
      <c r="E159" s="211" t="s">
        <v>395</v>
      </c>
      <c r="F159" s="212" t="s">
        <v>363</v>
      </c>
      <c r="G159" s="237"/>
      <c r="H159" s="238">
        <v>4502.5200000000004</v>
      </c>
      <c r="I159" s="239"/>
      <c r="J159" s="238">
        <v>6163.29</v>
      </c>
      <c r="K159" s="239"/>
      <c r="L159" s="238">
        <v>8022.15</v>
      </c>
      <c r="M159" s="239"/>
      <c r="N159" s="240">
        <v>10500.62</v>
      </c>
    </row>
    <row r="160" spans="1:14" ht="51" x14ac:dyDescent="0.25">
      <c r="A160" s="151"/>
      <c r="B160" s="190"/>
      <c r="C160" s="211" t="s">
        <v>397</v>
      </c>
      <c r="D160" s="211" t="s">
        <v>391</v>
      </c>
      <c r="E160" s="211" t="s">
        <v>398</v>
      </c>
      <c r="F160" s="212" t="s">
        <v>197</v>
      </c>
      <c r="G160" s="237"/>
      <c r="H160" s="238">
        <v>0</v>
      </c>
      <c r="I160" s="239"/>
      <c r="J160" s="238">
        <v>0</v>
      </c>
      <c r="K160" s="239"/>
      <c r="L160" s="238">
        <v>6000</v>
      </c>
      <c r="M160" s="239"/>
      <c r="N160" s="240">
        <v>12000</v>
      </c>
    </row>
    <row r="161" spans="1:14" ht="38.25" x14ac:dyDescent="0.25">
      <c r="A161" s="151"/>
      <c r="B161" s="190"/>
      <c r="C161" s="211" t="s">
        <v>399</v>
      </c>
      <c r="D161" s="211" t="s">
        <v>394</v>
      </c>
      <c r="E161" s="211" t="s">
        <v>395</v>
      </c>
      <c r="F161" s="212" t="s">
        <v>363</v>
      </c>
      <c r="G161" s="237"/>
      <c r="H161" s="238">
        <v>6984.83</v>
      </c>
      <c r="I161" s="239"/>
      <c r="J161" s="238">
        <v>13068.97</v>
      </c>
      <c r="K161" s="239"/>
      <c r="L161" s="238">
        <v>19467.98</v>
      </c>
      <c r="M161" s="239"/>
      <c r="N161" s="240">
        <v>28000</v>
      </c>
    </row>
    <row r="162" spans="1:14" ht="38.25" x14ac:dyDescent="0.25">
      <c r="A162" s="151"/>
      <c r="B162" s="190"/>
      <c r="C162" s="211" t="s">
        <v>400</v>
      </c>
      <c r="D162" s="211" t="s">
        <v>391</v>
      </c>
      <c r="E162" s="211" t="s">
        <v>392</v>
      </c>
      <c r="F162" s="212" t="s">
        <v>363</v>
      </c>
      <c r="G162" s="237"/>
      <c r="H162" s="238">
        <v>26220.41</v>
      </c>
      <c r="I162" s="239"/>
      <c r="J162" s="238">
        <v>49058.54</v>
      </c>
      <c r="K162" s="239"/>
      <c r="L162" s="238">
        <v>72176.31</v>
      </c>
      <c r="M162" s="239"/>
      <c r="N162" s="240">
        <v>103000</v>
      </c>
    </row>
    <row r="163" spans="1:14" ht="38.25" x14ac:dyDescent="0.25">
      <c r="A163" s="151"/>
      <c r="B163" s="190"/>
      <c r="C163" s="211" t="s">
        <v>401</v>
      </c>
      <c r="D163" s="211" t="s">
        <v>394</v>
      </c>
      <c r="E163" s="211" t="s">
        <v>395</v>
      </c>
      <c r="F163" s="212" t="s">
        <v>197</v>
      </c>
      <c r="G163" s="237"/>
      <c r="H163" s="238">
        <v>219.11</v>
      </c>
      <c r="I163" s="239"/>
      <c r="J163" s="238">
        <v>16161.86</v>
      </c>
      <c r="K163" s="239"/>
      <c r="L163" s="238">
        <v>24488.11</v>
      </c>
      <c r="M163" s="239"/>
      <c r="N163" s="240">
        <v>38029.4</v>
      </c>
    </row>
    <row r="164" spans="1:14" ht="51" x14ac:dyDescent="0.25">
      <c r="A164" s="151"/>
      <c r="B164" s="190"/>
      <c r="C164" s="211" t="s">
        <v>402</v>
      </c>
      <c r="D164" s="211" t="s">
        <v>391</v>
      </c>
      <c r="E164" s="211" t="s">
        <v>398</v>
      </c>
      <c r="F164" s="212" t="s">
        <v>197</v>
      </c>
      <c r="G164" s="237"/>
      <c r="H164" s="238">
        <v>920.59</v>
      </c>
      <c r="I164" s="239"/>
      <c r="J164" s="238">
        <v>49021.25</v>
      </c>
      <c r="K164" s="239"/>
      <c r="L164" s="238">
        <v>108695.56</v>
      </c>
      <c r="M164" s="239"/>
      <c r="N164" s="240">
        <v>170695.56</v>
      </c>
    </row>
    <row r="165" spans="1:14" ht="51" x14ac:dyDescent="0.25">
      <c r="A165" s="151"/>
      <c r="B165" s="190"/>
      <c r="C165" s="211" t="s">
        <v>403</v>
      </c>
      <c r="D165" s="211" t="s">
        <v>391</v>
      </c>
      <c r="E165" s="211" t="s">
        <v>398</v>
      </c>
      <c r="F165" s="212" t="s">
        <v>197</v>
      </c>
      <c r="G165" s="237"/>
      <c r="H165" s="238">
        <v>0</v>
      </c>
      <c r="I165" s="239"/>
      <c r="J165" s="238">
        <v>24144</v>
      </c>
      <c r="K165" s="239"/>
      <c r="L165" s="238">
        <v>24144</v>
      </c>
      <c r="M165" s="239"/>
      <c r="N165" s="240">
        <v>35970.57</v>
      </c>
    </row>
    <row r="166" spans="1:14" ht="25.5" x14ac:dyDescent="0.25">
      <c r="A166" s="151"/>
      <c r="B166" s="190"/>
      <c r="C166" s="211" t="s">
        <v>404</v>
      </c>
      <c r="D166" s="211" t="s">
        <v>405</v>
      </c>
      <c r="E166" s="211" t="s">
        <v>406</v>
      </c>
      <c r="F166" s="212" t="s">
        <v>197</v>
      </c>
      <c r="G166" s="237"/>
      <c r="H166" s="238">
        <v>4741.9799999999996</v>
      </c>
      <c r="I166" s="239"/>
      <c r="J166" s="238">
        <v>8278.7999999999993</v>
      </c>
      <c r="K166" s="239"/>
      <c r="L166" s="238">
        <v>9676.24</v>
      </c>
      <c r="M166" s="239"/>
      <c r="N166" s="240">
        <v>12897.86</v>
      </c>
    </row>
    <row r="167" spans="1:14" ht="51" x14ac:dyDescent="0.25">
      <c r="A167" s="151"/>
      <c r="B167" s="190"/>
      <c r="C167" s="211" t="s">
        <v>407</v>
      </c>
      <c r="D167" s="211" t="s">
        <v>391</v>
      </c>
      <c r="E167" s="211" t="s">
        <v>398</v>
      </c>
      <c r="F167" s="212" t="s">
        <v>197</v>
      </c>
      <c r="G167" s="237"/>
      <c r="H167" s="238">
        <v>1276.2</v>
      </c>
      <c r="I167" s="239"/>
      <c r="J167" s="238">
        <v>1276.2</v>
      </c>
      <c r="K167" s="239"/>
      <c r="L167" s="238">
        <v>1276.2</v>
      </c>
      <c r="M167" s="239"/>
      <c r="N167" s="240">
        <v>2776.2</v>
      </c>
    </row>
    <row r="168" spans="1:14" ht="38.25" x14ac:dyDescent="0.25">
      <c r="A168" s="151"/>
      <c r="B168" s="190"/>
      <c r="C168" s="211" t="s">
        <v>408</v>
      </c>
      <c r="D168" s="211" t="s">
        <v>391</v>
      </c>
      <c r="E168" s="211" t="s">
        <v>392</v>
      </c>
      <c r="F168" s="212" t="s">
        <v>363</v>
      </c>
      <c r="G168" s="237"/>
      <c r="H168" s="238">
        <v>14263.41</v>
      </c>
      <c r="I168" s="239"/>
      <c r="J168" s="238">
        <v>25740.63</v>
      </c>
      <c r="K168" s="239"/>
      <c r="L168" s="238">
        <v>37001.07</v>
      </c>
      <c r="M168" s="239"/>
      <c r="N168" s="240">
        <v>52015</v>
      </c>
    </row>
    <row r="169" spans="1:14" ht="38.25" x14ac:dyDescent="0.25">
      <c r="A169" s="151"/>
      <c r="B169" s="190"/>
      <c r="C169" s="211" t="s">
        <v>409</v>
      </c>
      <c r="D169" s="211" t="s">
        <v>391</v>
      </c>
      <c r="E169" s="211" t="s">
        <v>392</v>
      </c>
      <c r="F169" s="212" t="s">
        <v>363</v>
      </c>
      <c r="G169" s="237"/>
      <c r="H169" s="238">
        <v>16479.650000000001</v>
      </c>
      <c r="I169" s="239"/>
      <c r="J169" s="238">
        <v>31214.79</v>
      </c>
      <c r="K169" s="239"/>
      <c r="L169" s="238">
        <v>44988.31</v>
      </c>
      <c r="M169" s="239"/>
      <c r="N169" s="240">
        <v>63353</v>
      </c>
    </row>
    <row r="170" spans="1:14" ht="38.25" x14ac:dyDescent="0.25">
      <c r="A170" s="151"/>
      <c r="B170" s="190"/>
      <c r="C170" s="211" t="s">
        <v>410</v>
      </c>
      <c r="D170" s="211" t="s">
        <v>394</v>
      </c>
      <c r="E170" s="211" t="s">
        <v>395</v>
      </c>
      <c r="F170" s="212" t="s">
        <v>363</v>
      </c>
      <c r="G170" s="237"/>
      <c r="H170" s="238">
        <v>4468.8900000000003</v>
      </c>
      <c r="I170" s="239"/>
      <c r="J170" s="238">
        <v>8472.16</v>
      </c>
      <c r="K170" s="239"/>
      <c r="L170" s="238">
        <v>12182.58</v>
      </c>
      <c r="M170" s="239"/>
      <c r="N170" s="240">
        <v>17129.810000000001</v>
      </c>
    </row>
    <row r="171" spans="1:14" ht="51" x14ac:dyDescent="0.25">
      <c r="A171" s="151"/>
      <c r="B171" s="190"/>
      <c r="C171" s="211" t="s">
        <v>411</v>
      </c>
      <c r="D171" s="211" t="s">
        <v>394</v>
      </c>
      <c r="E171" s="211" t="s">
        <v>412</v>
      </c>
      <c r="F171" s="212" t="s">
        <v>363</v>
      </c>
      <c r="G171" s="237"/>
      <c r="H171" s="238">
        <v>179.82</v>
      </c>
      <c r="I171" s="239"/>
      <c r="J171" s="238">
        <v>385.56</v>
      </c>
      <c r="K171" s="239"/>
      <c r="L171" s="238">
        <v>563.17999999999995</v>
      </c>
      <c r="M171" s="239"/>
      <c r="N171" s="240">
        <v>800</v>
      </c>
    </row>
    <row r="172" spans="1:14" ht="38.25" x14ac:dyDescent="0.25">
      <c r="A172" s="151"/>
      <c r="B172" s="190"/>
      <c r="C172" s="211" t="s">
        <v>413</v>
      </c>
      <c r="D172" s="211" t="s">
        <v>394</v>
      </c>
      <c r="E172" s="211" t="s">
        <v>395</v>
      </c>
      <c r="F172" s="212" t="s">
        <v>363</v>
      </c>
      <c r="G172" s="237"/>
      <c r="H172" s="238">
        <v>3805.15</v>
      </c>
      <c r="I172" s="239"/>
      <c r="J172" s="238">
        <v>6865.18</v>
      </c>
      <c r="K172" s="239"/>
      <c r="L172" s="238">
        <v>9926.23</v>
      </c>
      <c r="M172" s="239"/>
      <c r="N172" s="240">
        <v>14007.62</v>
      </c>
    </row>
    <row r="173" spans="1:14" ht="38.25" x14ac:dyDescent="0.25">
      <c r="A173" s="151"/>
      <c r="B173" s="190"/>
      <c r="C173" s="211" t="s">
        <v>414</v>
      </c>
      <c r="D173" s="211" t="s">
        <v>391</v>
      </c>
      <c r="E173" s="211" t="s">
        <v>392</v>
      </c>
      <c r="F173" s="212" t="s">
        <v>363</v>
      </c>
      <c r="G173" s="237"/>
      <c r="H173" s="238">
        <v>22937.49</v>
      </c>
      <c r="I173" s="239"/>
      <c r="J173" s="238">
        <v>44083.95</v>
      </c>
      <c r="K173" s="239"/>
      <c r="L173" s="238">
        <v>63675.69</v>
      </c>
      <c r="M173" s="239"/>
      <c r="N173" s="240">
        <v>89798</v>
      </c>
    </row>
    <row r="174" spans="1:14" ht="38.25" x14ac:dyDescent="0.25">
      <c r="A174" s="151"/>
      <c r="B174" s="190"/>
      <c r="C174" s="211" t="s">
        <v>415</v>
      </c>
      <c r="D174" s="211" t="s">
        <v>391</v>
      </c>
      <c r="E174" s="211" t="s">
        <v>266</v>
      </c>
      <c r="F174" s="212" t="s">
        <v>363</v>
      </c>
      <c r="G174" s="237"/>
      <c r="H174" s="238">
        <v>6338.12</v>
      </c>
      <c r="I174" s="239"/>
      <c r="J174" s="238">
        <v>12276.83</v>
      </c>
      <c r="K174" s="239"/>
      <c r="L174" s="238">
        <v>14099.19</v>
      </c>
      <c r="M174" s="239"/>
      <c r="N174" s="240">
        <v>16529</v>
      </c>
    </row>
    <row r="175" spans="1:14" ht="38.25" x14ac:dyDescent="0.25">
      <c r="A175" s="151"/>
      <c r="B175" s="190"/>
      <c r="C175" s="211" t="s">
        <v>416</v>
      </c>
      <c r="D175" s="211" t="s">
        <v>394</v>
      </c>
      <c r="E175" s="211" t="s">
        <v>395</v>
      </c>
      <c r="F175" s="212" t="s">
        <v>363</v>
      </c>
      <c r="G175" s="237"/>
      <c r="H175" s="238">
        <v>5997.76</v>
      </c>
      <c r="I175" s="239"/>
      <c r="J175" s="238">
        <v>11500.22</v>
      </c>
      <c r="K175" s="239"/>
      <c r="L175" s="238">
        <v>17177.810000000001</v>
      </c>
      <c r="M175" s="239"/>
      <c r="N175" s="240">
        <v>24747.94</v>
      </c>
    </row>
    <row r="176" spans="1:14" ht="38.25" x14ac:dyDescent="0.25">
      <c r="A176" s="151"/>
      <c r="B176" s="190"/>
      <c r="C176" s="211" t="s">
        <v>417</v>
      </c>
      <c r="D176" s="211" t="s">
        <v>394</v>
      </c>
      <c r="E176" s="211" t="s">
        <v>266</v>
      </c>
      <c r="F176" s="212" t="s">
        <v>363</v>
      </c>
      <c r="G176" s="237"/>
      <c r="H176" s="238">
        <v>1789.82</v>
      </c>
      <c r="I176" s="239"/>
      <c r="J176" s="238">
        <v>3467.15</v>
      </c>
      <c r="K176" s="239"/>
      <c r="L176" s="238">
        <v>3759.74</v>
      </c>
      <c r="M176" s="239"/>
      <c r="N176" s="240">
        <v>4149.8500000000004</v>
      </c>
    </row>
    <row r="177" spans="1:14" ht="51" x14ac:dyDescent="0.25">
      <c r="A177" s="151"/>
      <c r="B177" s="190"/>
      <c r="C177" s="211" t="s">
        <v>418</v>
      </c>
      <c r="D177" s="211" t="s">
        <v>391</v>
      </c>
      <c r="E177" s="211" t="s">
        <v>398</v>
      </c>
      <c r="F177" s="212" t="s">
        <v>197</v>
      </c>
      <c r="G177" s="237"/>
      <c r="H177" s="238">
        <v>0</v>
      </c>
      <c r="I177" s="239"/>
      <c r="J177" s="238">
        <v>0</v>
      </c>
      <c r="K177" s="239"/>
      <c r="L177" s="238">
        <v>10000</v>
      </c>
      <c r="M177" s="239"/>
      <c r="N177" s="240">
        <v>15000</v>
      </c>
    </row>
    <row r="178" spans="1:14" ht="38.25" x14ac:dyDescent="0.25">
      <c r="A178" s="151"/>
      <c r="B178" s="190"/>
      <c r="C178" s="211" t="s">
        <v>419</v>
      </c>
      <c r="D178" s="211" t="s">
        <v>394</v>
      </c>
      <c r="E178" s="211" t="s">
        <v>395</v>
      </c>
      <c r="F178" s="212" t="s">
        <v>197</v>
      </c>
      <c r="G178" s="237"/>
      <c r="H178" s="238">
        <v>0</v>
      </c>
      <c r="I178" s="239"/>
      <c r="J178" s="238">
        <v>0</v>
      </c>
      <c r="K178" s="239"/>
      <c r="L178" s="238">
        <v>2381</v>
      </c>
      <c r="M178" s="239"/>
      <c r="N178" s="240">
        <v>3571</v>
      </c>
    </row>
    <row r="179" spans="1:14" ht="38.25" x14ac:dyDescent="0.25">
      <c r="A179" s="151"/>
      <c r="B179" s="190"/>
      <c r="C179" s="211" t="s">
        <v>420</v>
      </c>
      <c r="D179" s="211" t="s">
        <v>394</v>
      </c>
      <c r="E179" s="211" t="s">
        <v>395</v>
      </c>
      <c r="F179" s="212" t="s">
        <v>197</v>
      </c>
      <c r="G179" s="237"/>
      <c r="H179" s="238">
        <v>0</v>
      </c>
      <c r="I179" s="239"/>
      <c r="J179" s="238">
        <v>1580.73</v>
      </c>
      <c r="K179" s="239"/>
      <c r="L179" s="238">
        <v>1580.73</v>
      </c>
      <c r="M179" s="239"/>
      <c r="N179" s="240">
        <v>2000</v>
      </c>
    </row>
    <row r="180" spans="1:14" ht="51" x14ac:dyDescent="0.25">
      <c r="A180" s="151"/>
      <c r="B180" s="190"/>
      <c r="C180" s="211" t="s">
        <v>421</v>
      </c>
      <c r="D180" s="211" t="s">
        <v>391</v>
      </c>
      <c r="E180" s="211" t="s">
        <v>422</v>
      </c>
      <c r="F180" s="212" t="s">
        <v>197</v>
      </c>
      <c r="G180" s="237"/>
      <c r="H180" s="238">
        <v>0</v>
      </c>
      <c r="I180" s="239"/>
      <c r="J180" s="238">
        <v>6599.49</v>
      </c>
      <c r="K180" s="239"/>
      <c r="L180" s="238">
        <v>6599.49</v>
      </c>
      <c r="M180" s="239"/>
      <c r="N180" s="240">
        <v>10115.120000000001</v>
      </c>
    </row>
    <row r="181" spans="1:14" ht="38.25" x14ac:dyDescent="0.25">
      <c r="A181" s="151"/>
      <c r="B181" s="190"/>
      <c r="C181" s="211" t="s">
        <v>423</v>
      </c>
      <c r="D181" s="211" t="s">
        <v>391</v>
      </c>
      <c r="E181" s="211" t="s">
        <v>392</v>
      </c>
      <c r="F181" s="212" t="s">
        <v>363</v>
      </c>
      <c r="G181" s="237"/>
      <c r="H181" s="238">
        <v>8559.94</v>
      </c>
      <c r="I181" s="239"/>
      <c r="J181" s="238">
        <v>16936.330000000002</v>
      </c>
      <c r="K181" s="239"/>
      <c r="L181" s="238">
        <v>25319.05</v>
      </c>
      <c r="M181" s="239"/>
      <c r="N181" s="240">
        <v>36496</v>
      </c>
    </row>
    <row r="182" spans="1:14" ht="51" x14ac:dyDescent="0.25">
      <c r="A182" s="151"/>
      <c r="B182" s="190"/>
      <c r="C182" s="211" t="s">
        <v>424</v>
      </c>
      <c r="D182" s="211" t="s">
        <v>394</v>
      </c>
      <c r="E182" s="211" t="s">
        <v>395</v>
      </c>
      <c r="F182" s="212" t="s">
        <v>363</v>
      </c>
      <c r="G182" s="237"/>
      <c r="H182" s="238">
        <v>2234.9899999999998</v>
      </c>
      <c r="I182" s="239"/>
      <c r="J182" s="238">
        <v>4420.5200000000004</v>
      </c>
      <c r="K182" s="239"/>
      <c r="L182" s="238">
        <v>6606.54</v>
      </c>
      <c r="M182" s="239"/>
      <c r="N182" s="240">
        <v>9521.24</v>
      </c>
    </row>
    <row r="183" spans="1:14" ht="38.25" x14ac:dyDescent="0.25">
      <c r="A183" s="151"/>
      <c r="B183" s="190"/>
      <c r="C183" s="211" t="s">
        <v>425</v>
      </c>
      <c r="D183" s="211" t="s">
        <v>394</v>
      </c>
      <c r="E183" s="211" t="s">
        <v>266</v>
      </c>
      <c r="F183" s="212" t="s">
        <v>363</v>
      </c>
      <c r="G183" s="237"/>
      <c r="H183" s="238">
        <v>1797.63</v>
      </c>
      <c r="I183" s="239"/>
      <c r="J183" s="238">
        <v>3474.96</v>
      </c>
      <c r="K183" s="239"/>
      <c r="L183" s="238">
        <v>3767.55</v>
      </c>
      <c r="M183" s="239"/>
      <c r="N183" s="240">
        <v>4157.66</v>
      </c>
    </row>
    <row r="184" spans="1:14" ht="25.5" x14ac:dyDescent="0.25">
      <c r="A184" s="151"/>
      <c r="B184" s="190"/>
      <c r="C184" s="211" t="s">
        <v>426</v>
      </c>
      <c r="D184" s="211" t="s">
        <v>391</v>
      </c>
      <c r="E184" s="211" t="s">
        <v>266</v>
      </c>
      <c r="F184" s="212" t="s">
        <v>363</v>
      </c>
      <c r="G184" s="237"/>
      <c r="H184" s="238">
        <v>6365.7</v>
      </c>
      <c r="I184" s="239"/>
      <c r="J184" s="238">
        <v>12304.41</v>
      </c>
      <c r="K184" s="239"/>
      <c r="L184" s="238">
        <v>14126.95</v>
      </c>
      <c r="M184" s="239"/>
      <c r="N184" s="240">
        <v>16557</v>
      </c>
    </row>
    <row r="185" spans="1:14" ht="38.25" x14ac:dyDescent="0.25">
      <c r="A185" s="151"/>
      <c r="B185" s="190"/>
      <c r="C185" s="211" t="s">
        <v>427</v>
      </c>
      <c r="D185" s="211" t="s">
        <v>391</v>
      </c>
      <c r="E185" s="211" t="s">
        <v>392</v>
      </c>
      <c r="F185" s="212" t="s">
        <v>363</v>
      </c>
      <c r="G185" s="237"/>
      <c r="H185" s="238">
        <v>33288.78</v>
      </c>
      <c r="I185" s="239"/>
      <c r="J185" s="238">
        <v>62097.73</v>
      </c>
      <c r="K185" s="239"/>
      <c r="L185" s="238">
        <v>90053.99</v>
      </c>
      <c r="M185" s="239"/>
      <c r="N185" s="240">
        <v>127329</v>
      </c>
    </row>
    <row r="186" spans="1:14" ht="51" x14ac:dyDescent="0.25">
      <c r="A186" s="151"/>
      <c r="B186" s="190"/>
      <c r="C186" s="211" t="s">
        <v>428</v>
      </c>
      <c r="D186" s="211" t="s">
        <v>394</v>
      </c>
      <c r="E186" s="211" t="s">
        <v>412</v>
      </c>
      <c r="F186" s="212" t="s">
        <v>363</v>
      </c>
      <c r="G186" s="237"/>
      <c r="H186" s="238">
        <v>170.64</v>
      </c>
      <c r="I186" s="239"/>
      <c r="J186" s="238">
        <v>327.94</v>
      </c>
      <c r="K186" s="239"/>
      <c r="L186" s="238">
        <v>448.82</v>
      </c>
      <c r="M186" s="239"/>
      <c r="N186" s="240">
        <v>610</v>
      </c>
    </row>
    <row r="187" spans="1:14" ht="38.25" x14ac:dyDescent="0.25">
      <c r="A187" s="151"/>
      <c r="B187" s="190"/>
      <c r="C187" s="211" t="s">
        <v>429</v>
      </c>
      <c r="D187" s="211" t="s">
        <v>394</v>
      </c>
      <c r="E187" s="211" t="s">
        <v>395</v>
      </c>
      <c r="F187" s="212" t="s">
        <v>363</v>
      </c>
      <c r="G187" s="237"/>
      <c r="H187" s="238">
        <v>8973.5</v>
      </c>
      <c r="I187" s="239"/>
      <c r="J187" s="238">
        <v>17335.75</v>
      </c>
      <c r="K187" s="239"/>
      <c r="L187" s="238">
        <v>24660.82</v>
      </c>
      <c r="M187" s="239"/>
      <c r="N187" s="240">
        <v>34427.57</v>
      </c>
    </row>
    <row r="188" spans="1:14" ht="38.25" x14ac:dyDescent="0.25">
      <c r="A188" s="151"/>
      <c r="B188" s="190"/>
      <c r="C188" s="211" t="s">
        <v>430</v>
      </c>
      <c r="D188" s="211" t="s">
        <v>394</v>
      </c>
      <c r="E188" s="211" t="s">
        <v>395</v>
      </c>
      <c r="F188" s="212" t="s">
        <v>363</v>
      </c>
      <c r="G188" s="237"/>
      <c r="H188" s="238">
        <v>2925.42</v>
      </c>
      <c r="I188" s="239"/>
      <c r="J188" s="238">
        <v>5378.88</v>
      </c>
      <c r="K188" s="239"/>
      <c r="L188" s="238">
        <v>7922.38</v>
      </c>
      <c r="M188" s="239"/>
      <c r="N188" s="240">
        <v>11313.72</v>
      </c>
    </row>
    <row r="189" spans="1:14" ht="38.25" x14ac:dyDescent="0.25">
      <c r="A189" s="151"/>
      <c r="B189" s="190"/>
      <c r="C189" s="211" t="s">
        <v>431</v>
      </c>
      <c r="D189" s="211" t="s">
        <v>391</v>
      </c>
      <c r="E189" s="211" t="s">
        <v>392</v>
      </c>
      <c r="F189" s="212" t="s">
        <v>363</v>
      </c>
      <c r="G189" s="237"/>
      <c r="H189" s="238">
        <v>10877.73</v>
      </c>
      <c r="I189" s="239"/>
      <c r="J189" s="238">
        <v>19999.349999999999</v>
      </c>
      <c r="K189" s="239"/>
      <c r="L189" s="238">
        <v>29388.34</v>
      </c>
      <c r="M189" s="239"/>
      <c r="N189" s="240">
        <v>41907</v>
      </c>
    </row>
    <row r="190" spans="1:14" ht="38.25" x14ac:dyDescent="0.25">
      <c r="A190" s="151"/>
      <c r="B190" s="190"/>
      <c r="C190" s="211" t="s">
        <v>432</v>
      </c>
      <c r="D190" s="211" t="s">
        <v>391</v>
      </c>
      <c r="E190" s="211" t="s">
        <v>392</v>
      </c>
      <c r="F190" s="212" t="s">
        <v>363</v>
      </c>
      <c r="G190" s="237"/>
      <c r="H190" s="238">
        <v>19802.79</v>
      </c>
      <c r="I190" s="239"/>
      <c r="J190" s="238">
        <v>36168.199999999997</v>
      </c>
      <c r="K190" s="239"/>
      <c r="L190" s="238">
        <v>51253.83</v>
      </c>
      <c r="M190" s="239"/>
      <c r="N190" s="240">
        <v>71368</v>
      </c>
    </row>
    <row r="191" spans="1:14" ht="51" x14ac:dyDescent="0.25">
      <c r="A191" s="151"/>
      <c r="B191" s="190"/>
      <c r="C191" s="211" t="s">
        <v>433</v>
      </c>
      <c r="D191" s="211" t="s">
        <v>394</v>
      </c>
      <c r="E191" s="211" t="s">
        <v>412</v>
      </c>
      <c r="F191" s="212" t="s">
        <v>363</v>
      </c>
      <c r="G191" s="237"/>
      <c r="H191" s="238">
        <v>60.78</v>
      </c>
      <c r="I191" s="239"/>
      <c r="J191" s="238">
        <v>119.48</v>
      </c>
      <c r="K191" s="239"/>
      <c r="L191" s="238">
        <v>175.42</v>
      </c>
      <c r="M191" s="239"/>
      <c r="N191" s="240">
        <v>250</v>
      </c>
    </row>
    <row r="192" spans="1:14" ht="51" x14ac:dyDescent="0.25">
      <c r="A192" s="151"/>
      <c r="B192" s="190"/>
      <c r="C192" s="211" t="s">
        <v>434</v>
      </c>
      <c r="D192" s="211" t="s">
        <v>394</v>
      </c>
      <c r="E192" s="211" t="s">
        <v>395</v>
      </c>
      <c r="F192" s="212" t="s">
        <v>363</v>
      </c>
      <c r="G192" s="237"/>
      <c r="H192" s="238">
        <v>5279.98</v>
      </c>
      <c r="I192" s="239"/>
      <c r="J192" s="238">
        <v>9639.91</v>
      </c>
      <c r="K192" s="239"/>
      <c r="L192" s="238">
        <v>13762.4</v>
      </c>
      <c r="M192" s="239"/>
      <c r="N192" s="240">
        <v>19259.060000000001</v>
      </c>
    </row>
    <row r="193" spans="1:14" ht="51" x14ac:dyDescent="0.25">
      <c r="A193" s="151"/>
      <c r="B193" s="190"/>
      <c r="C193" s="211" t="s">
        <v>435</v>
      </c>
      <c r="D193" s="211" t="s">
        <v>391</v>
      </c>
      <c r="E193" s="211" t="s">
        <v>392</v>
      </c>
      <c r="F193" s="212" t="s">
        <v>363</v>
      </c>
      <c r="G193" s="237"/>
      <c r="H193" s="238">
        <v>9456.5400000000009</v>
      </c>
      <c r="I193" s="239"/>
      <c r="J193" s="238">
        <v>16597.32</v>
      </c>
      <c r="K193" s="239"/>
      <c r="L193" s="238">
        <v>23569.61</v>
      </c>
      <c r="M193" s="239"/>
      <c r="N193" s="240">
        <v>32866</v>
      </c>
    </row>
    <row r="194" spans="1:14" ht="51" x14ac:dyDescent="0.25">
      <c r="A194" s="151"/>
      <c r="B194" s="190"/>
      <c r="C194" s="191" t="s">
        <v>436</v>
      </c>
      <c r="D194" s="191" t="s">
        <v>394</v>
      </c>
      <c r="E194" s="191" t="s">
        <v>395</v>
      </c>
      <c r="F194" s="195" t="s">
        <v>363</v>
      </c>
      <c r="G194" s="227"/>
      <c r="H194" s="231">
        <v>2497.14</v>
      </c>
      <c r="I194" s="229"/>
      <c r="J194" s="231">
        <v>4393.53</v>
      </c>
      <c r="K194" s="229"/>
      <c r="L194" s="231">
        <v>6324.48</v>
      </c>
      <c r="M194" s="229"/>
      <c r="N194" s="233">
        <v>8899.07</v>
      </c>
    </row>
    <row r="195" spans="1:14" x14ac:dyDescent="0.25">
      <c r="A195" s="151" t="s">
        <v>66</v>
      </c>
      <c r="B195" s="150" t="s">
        <v>65</v>
      </c>
      <c r="C195" s="193"/>
      <c r="D195" s="193"/>
      <c r="E195" s="193"/>
      <c r="F195" s="245"/>
      <c r="G195" s="83">
        <v>6961.77</v>
      </c>
      <c r="H195" s="85">
        <f>SUM(H196:H213)</f>
        <v>16950.8</v>
      </c>
      <c r="I195" s="85">
        <v>17635.28</v>
      </c>
      <c r="J195" s="85">
        <f>SUM(J196:J213)</f>
        <v>37320.1</v>
      </c>
      <c r="K195" s="85">
        <v>28361.39</v>
      </c>
      <c r="L195" s="85">
        <f>SUM(L196:L213)</f>
        <v>59723.15</v>
      </c>
      <c r="M195" s="85">
        <v>48914.89</v>
      </c>
      <c r="N195" s="87">
        <f>SUM(N196:N213)</f>
        <v>87969.739999999991</v>
      </c>
    </row>
    <row r="196" spans="1:14" ht="38.25" x14ac:dyDescent="0.25">
      <c r="A196" s="151"/>
      <c r="B196" s="190"/>
      <c r="C196" s="204" t="s">
        <v>437</v>
      </c>
      <c r="D196" s="204" t="s">
        <v>438</v>
      </c>
      <c r="E196" s="204" t="s">
        <v>439</v>
      </c>
      <c r="F196" s="206" t="s">
        <v>238</v>
      </c>
      <c r="G196" s="228"/>
      <c r="H196" s="235">
        <v>2194.0500000000002</v>
      </c>
      <c r="I196" s="230"/>
      <c r="J196" s="235">
        <v>4388.1000000000004</v>
      </c>
      <c r="K196" s="230"/>
      <c r="L196" s="235">
        <v>6694.05</v>
      </c>
      <c r="M196" s="230"/>
      <c r="N196" s="236">
        <v>9000</v>
      </c>
    </row>
    <row r="197" spans="1:14" ht="38.25" x14ac:dyDescent="0.25">
      <c r="A197" s="151"/>
      <c r="B197" s="190"/>
      <c r="C197" s="211" t="s">
        <v>440</v>
      </c>
      <c r="D197" s="211" t="s">
        <v>438</v>
      </c>
      <c r="E197" s="211" t="s">
        <v>439</v>
      </c>
      <c r="F197" s="212" t="s">
        <v>363</v>
      </c>
      <c r="G197" s="237"/>
      <c r="H197" s="238">
        <v>2228.71</v>
      </c>
      <c r="I197" s="239"/>
      <c r="J197" s="238">
        <v>4170.13</v>
      </c>
      <c r="K197" s="239"/>
      <c r="L197" s="238">
        <v>6145.79</v>
      </c>
      <c r="M197" s="239"/>
      <c r="N197" s="240">
        <v>8780</v>
      </c>
    </row>
    <row r="198" spans="1:14" ht="25.5" x14ac:dyDescent="0.25">
      <c r="A198" s="151"/>
      <c r="B198" s="190"/>
      <c r="C198" s="211" t="s">
        <v>441</v>
      </c>
      <c r="D198" s="211" t="s">
        <v>438</v>
      </c>
      <c r="E198" s="211" t="s">
        <v>439</v>
      </c>
      <c r="F198" s="212" t="s">
        <v>363</v>
      </c>
      <c r="G198" s="237"/>
      <c r="H198" s="238">
        <v>727.02</v>
      </c>
      <c r="I198" s="239"/>
      <c r="J198" s="238">
        <v>1256.9100000000001</v>
      </c>
      <c r="K198" s="239"/>
      <c r="L198" s="238">
        <v>1811.45</v>
      </c>
      <c r="M198" s="239"/>
      <c r="N198" s="240">
        <v>2550.83</v>
      </c>
    </row>
    <row r="199" spans="1:14" ht="25.5" x14ac:dyDescent="0.25">
      <c r="A199" s="151"/>
      <c r="B199" s="190"/>
      <c r="C199" s="211" t="s">
        <v>442</v>
      </c>
      <c r="D199" s="211" t="s">
        <v>438</v>
      </c>
      <c r="E199" s="211" t="s">
        <v>439</v>
      </c>
      <c r="F199" s="212" t="s">
        <v>197</v>
      </c>
      <c r="G199" s="237"/>
      <c r="H199" s="238">
        <v>48.12</v>
      </c>
      <c r="I199" s="239"/>
      <c r="J199" s="238">
        <v>5241.6899999999996</v>
      </c>
      <c r="K199" s="239"/>
      <c r="L199" s="238">
        <v>10480.69</v>
      </c>
      <c r="M199" s="239"/>
      <c r="N199" s="240">
        <v>15763.81</v>
      </c>
    </row>
    <row r="200" spans="1:14" ht="25.5" x14ac:dyDescent="0.25">
      <c r="A200" s="151"/>
      <c r="B200" s="190"/>
      <c r="C200" s="211" t="s">
        <v>443</v>
      </c>
      <c r="D200" s="211" t="s">
        <v>438</v>
      </c>
      <c r="E200" s="211" t="s">
        <v>439</v>
      </c>
      <c r="F200" s="212" t="s">
        <v>363</v>
      </c>
      <c r="G200" s="237"/>
      <c r="H200" s="238">
        <v>1423.27</v>
      </c>
      <c r="I200" s="239"/>
      <c r="J200" s="238">
        <v>2738.42</v>
      </c>
      <c r="K200" s="239"/>
      <c r="L200" s="238">
        <v>3879.1</v>
      </c>
      <c r="M200" s="239"/>
      <c r="N200" s="240">
        <v>5400.01</v>
      </c>
    </row>
    <row r="201" spans="1:14" ht="25.5" x14ac:dyDescent="0.25">
      <c r="A201" s="151"/>
      <c r="B201" s="190"/>
      <c r="C201" s="211" t="s">
        <v>444</v>
      </c>
      <c r="D201" s="211" t="s">
        <v>438</v>
      </c>
      <c r="E201" s="211" t="s">
        <v>439</v>
      </c>
      <c r="F201" s="212" t="s">
        <v>363</v>
      </c>
      <c r="G201" s="237"/>
      <c r="H201" s="238">
        <v>1212.55</v>
      </c>
      <c r="I201" s="239"/>
      <c r="J201" s="238">
        <v>2188.1799999999998</v>
      </c>
      <c r="K201" s="239"/>
      <c r="L201" s="238">
        <v>3160.22</v>
      </c>
      <c r="M201" s="239"/>
      <c r="N201" s="240">
        <v>4456.28</v>
      </c>
    </row>
    <row r="202" spans="1:14" ht="25.5" x14ac:dyDescent="0.25">
      <c r="A202" s="151"/>
      <c r="B202" s="190"/>
      <c r="C202" s="211" t="s">
        <v>445</v>
      </c>
      <c r="D202" s="211" t="s">
        <v>438</v>
      </c>
      <c r="E202" s="211" t="s">
        <v>439</v>
      </c>
      <c r="F202" s="212" t="s">
        <v>363</v>
      </c>
      <c r="G202" s="237"/>
      <c r="H202" s="238">
        <v>1949.68</v>
      </c>
      <c r="I202" s="239"/>
      <c r="J202" s="238">
        <v>3741.42</v>
      </c>
      <c r="K202" s="239"/>
      <c r="L202" s="238">
        <v>5411.28</v>
      </c>
      <c r="M202" s="239"/>
      <c r="N202" s="240">
        <v>7637.75</v>
      </c>
    </row>
    <row r="203" spans="1:14" ht="38.25" x14ac:dyDescent="0.25">
      <c r="A203" s="151"/>
      <c r="B203" s="190"/>
      <c r="C203" s="211" t="s">
        <v>446</v>
      </c>
      <c r="D203" s="211" t="s">
        <v>438</v>
      </c>
      <c r="E203" s="211" t="s">
        <v>439</v>
      </c>
      <c r="F203" s="212" t="s">
        <v>363</v>
      </c>
      <c r="G203" s="237"/>
      <c r="H203" s="238">
        <v>0</v>
      </c>
      <c r="I203" s="239"/>
      <c r="J203" s="238">
        <v>0</v>
      </c>
      <c r="K203" s="239"/>
      <c r="L203" s="238">
        <v>582.86</v>
      </c>
      <c r="M203" s="239"/>
      <c r="N203" s="240">
        <v>1360</v>
      </c>
    </row>
    <row r="204" spans="1:14" ht="25.5" x14ac:dyDescent="0.25">
      <c r="A204" s="151"/>
      <c r="B204" s="190"/>
      <c r="C204" s="211" t="s">
        <v>447</v>
      </c>
      <c r="D204" s="211" t="s">
        <v>448</v>
      </c>
      <c r="E204" s="211" t="s">
        <v>449</v>
      </c>
      <c r="F204" s="212" t="s">
        <v>197</v>
      </c>
      <c r="G204" s="237"/>
      <c r="H204" s="238">
        <v>0</v>
      </c>
      <c r="I204" s="239"/>
      <c r="J204" s="238">
        <v>0</v>
      </c>
      <c r="K204" s="239"/>
      <c r="L204" s="238">
        <v>0</v>
      </c>
      <c r="M204" s="239"/>
      <c r="N204" s="240">
        <v>400</v>
      </c>
    </row>
    <row r="205" spans="1:14" ht="25.5" x14ac:dyDescent="0.25">
      <c r="A205" s="151"/>
      <c r="B205" s="190"/>
      <c r="C205" s="211" t="s">
        <v>450</v>
      </c>
      <c r="D205" s="211" t="s">
        <v>451</v>
      </c>
      <c r="E205" s="211" t="s">
        <v>452</v>
      </c>
      <c r="F205" s="212" t="s">
        <v>197</v>
      </c>
      <c r="G205" s="237"/>
      <c r="H205" s="238">
        <v>201.21</v>
      </c>
      <c r="I205" s="239"/>
      <c r="J205" s="238">
        <v>255.98</v>
      </c>
      <c r="K205" s="239"/>
      <c r="L205" s="238">
        <v>832.9</v>
      </c>
      <c r="M205" s="239"/>
      <c r="N205" s="240">
        <v>2500</v>
      </c>
    </row>
    <row r="206" spans="1:14" ht="25.5" x14ac:dyDescent="0.25">
      <c r="A206" s="151"/>
      <c r="B206" s="190"/>
      <c r="C206" s="211" t="s">
        <v>453</v>
      </c>
      <c r="D206" s="211" t="s">
        <v>438</v>
      </c>
      <c r="E206" s="211" t="s">
        <v>439</v>
      </c>
      <c r="F206" s="212" t="s">
        <v>197</v>
      </c>
      <c r="G206" s="237"/>
      <c r="H206" s="238">
        <v>0</v>
      </c>
      <c r="I206" s="239"/>
      <c r="J206" s="238">
        <v>0</v>
      </c>
      <c r="K206" s="239"/>
      <c r="L206" s="238">
        <v>850</v>
      </c>
      <c r="M206" s="239"/>
      <c r="N206" s="240">
        <v>1275</v>
      </c>
    </row>
    <row r="207" spans="1:14" ht="25.5" x14ac:dyDescent="0.25">
      <c r="A207" s="151"/>
      <c r="B207" s="190"/>
      <c r="C207" s="211" t="s">
        <v>454</v>
      </c>
      <c r="D207" s="211" t="s">
        <v>438</v>
      </c>
      <c r="E207" s="211" t="s">
        <v>439</v>
      </c>
      <c r="F207" s="212" t="s">
        <v>197</v>
      </c>
      <c r="G207" s="237"/>
      <c r="H207" s="238">
        <v>0</v>
      </c>
      <c r="I207" s="239"/>
      <c r="J207" s="238">
        <v>442.8</v>
      </c>
      <c r="K207" s="239"/>
      <c r="L207" s="238">
        <v>442.8</v>
      </c>
      <c r="M207" s="239"/>
      <c r="N207" s="240">
        <v>700</v>
      </c>
    </row>
    <row r="208" spans="1:14" ht="38.25" x14ac:dyDescent="0.25">
      <c r="A208" s="151"/>
      <c r="B208" s="190"/>
      <c r="C208" s="211" t="s">
        <v>455</v>
      </c>
      <c r="D208" s="211" t="s">
        <v>438</v>
      </c>
      <c r="E208" s="211" t="s">
        <v>439</v>
      </c>
      <c r="F208" s="212" t="s">
        <v>363</v>
      </c>
      <c r="G208" s="237"/>
      <c r="H208" s="238">
        <v>727.61</v>
      </c>
      <c r="I208" s="239"/>
      <c r="J208" s="238">
        <v>1439.57</v>
      </c>
      <c r="K208" s="239"/>
      <c r="L208" s="238">
        <v>2151.6799999999998</v>
      </c>
      <c r="M208" s="239"/>
      <c r="N208" s="240">
        <v>3101.17</v>
      </c>
    </row>
    <row r="209" spans="1:14" ht="25.5" x14ac:dyDescent="0.25">
      <c r="A209" s="151"/>
      <c r="B209" s="190"/>
      <c r="C209" s="211" t="s">
        <v>456</v>
      </c>
      <c r="D209" s="211" t="s">
        <v>438</v>
      </c>
      <c r="E209" s="211" t="s">
        <v>439</v>
      </c>
      <c r="F209" s="212" t="s">
        <v>363</v>
      </c>
      <c r="G209" s="237"/>
      <c r="H209" s="238">
        <v>0</v>
      </c>
      <c r="I209" s="239"/>
      <c r="J209" s="238">
        <v>0</v>
      </c>
      <c r="K209" s="239"/>
      <c r="L209" s="238">
        <v>600</v>
      </c>
      <c r="M209" s="239"/>
      <c r="N209" s="240">
        <v>1400</v>
      </c>
    </row>
    <row r="210" spans="1:14" ht="38.25" x14ac:dyDescent="0.25">
      <c r="A210" s="151"/>
      <c r="B210" s="190"/>
      <c r="C210" s="211" t="s">
        <v>457</v>
      </c>
      <c r="D210" s="211" t="s">
        <v>438</v>
      </c>
      <c r="E210" s="211" t="s">
        <v>439</v>
      </c>
      <c r="F210" s="212" t="s">
        <v>363</v>
      </c>
      <c r="G210" s="237"/>
      <c r="H210" s="238">
        <v>2829.52</v>
      </c>
      <c r="I210" s="239"/>
      <c r="J210" s="238">
        <v>5278.43</v>
      </c>
      <c r="K210" s="239"/>
      <c r="L210" s="238">
        <v>7710.38</v>
      </c>
      <c r="M210" s="239"/>
      <c r="N210" s="240">
        <v>10952.97</v>
      </c>
    </row>
    <row r="211" spans="1:14" ht="25.5" x14ac:dyDescent="0.25">
      <c r="A211" s="151"/>
      <c r="B211" s="190"/>
      <c r="C211" s="211" t="s">
        <v>458</v>
      </c>
      <c r="D211" s="211" t="s">
        <v>438</v>
      </c>
      <c r="E211" s="211" t="s">
        <v>439</v>
      </c>
      <c r="F211" s="212" t="s">
        <v>363</v>
      </c>
      <c r="G211" s="237"/>
      <c r="H211" s="238">
        <v>924.57</v>
      </c>
      <c r="I211" s="239"/>
      <c r="J211" s="238">
        <v>1700.04</v>
      </c>
      <c r="K211" s="239"/>
      <c r="L211" s="238">
        <v>2498.0300000000002</v>
      </c>
      <c r="M211" s="239"/>
      <c r="N211" s="240">
        <v>3562.02</v>
      </c>
    </row>
    <row r="212" spans="1:14" ht="25.5" x14ac:dyDescent="0.25">
      <c r="A212" s="151"/>
      <c r="B212" s="190"/>
      <c r="C212" s="211" t="s">
        <v>459</v>
      </c>
      <c r="D212" s="211" t="s">
        <v>438</v>
      </c>
      <c r="E212" s="211" t="s">
        <v>439</v>
      </c>
      <c r="F212" s="212" t="s">
        <v>363</v>
      </c>
      <c r="G212" s="237"/>
      <c r="H212" s="238">
        <v>1683.28</v>
      </c>
      <c r="I212" s="239"/>
      <c r="J212" s="238">
        <v>3074.4</v>
      </c>
      <c r="K212" s="239"/>
      <c r="L212" s="238">
        <v>4401.6400000000003</v>
      </c>
      <c r="M212" s="239"/>
      <c r="N212" s="240">
        <v>6171.29</v>
      </c>
    </row>
    <row r="213" spans="1:14" ht="25.5" x14ac:dyDescent="0.25">
      <c r="A213" s="151"/>
      <c r="B213" s="190"/>
      <c r="C213" s="191" t="s">
        <v>460</v>
      </c>
      <c r="D213" s="191" t="s">
        <v>438</v>
      </c>
      <c r="E213" s="191" t="s">
        <v>439</v>
      </c>
      <c r="F213" s="195" t="s">
        <v>363</v>
      </c>
      <c r="G213" s="227"/>
      <c r="H213" s="231">
        <v>801.21</v>
      </c>
      <c r="I213" s="229"/>
      <c r="J213" s="231">
        <v>1404.03</v>
      </c>
      <c r="K213" s="229"/>
      <c r="L213" s="231">
        <v>2070.2800000000002</v>
      </c>
      <c r="M213" s="229"/>
      <c r="N213" s="233">
        <v>2958.61</v>
      </c>
    </row>
    <row r="214" spans="1:14" x14ac:dyDescent="0.25">
      <c r="A214" s="151" t="s">
        <v>68</v>
      </c>
      <c r="B214" s="150" t="s">
        <v>67</v>
      </c>
      <c r="C214" s="193"/>
      <c r="D214" s="193"/>
      <c r="E214" s="193"/>
      <c r="F214" s="245"/>
      <c r="G214" s="166">
        <v>835596.65</v>
      </c>
      <c r="H214" s="167">
        <f>SUM(H215:H329)</f>
        <v>598861.17999999993</v>
      </c>
      <c r="I214" s="167">
        <v>2075291.05</v>
      </c>
      <c r="J214" s="167">
        <f>SUM(J215:J329)</f>
        <v>1533011.99</v>
      </c>
      <c r="K214" s="167">
        <v>2537574.9900000002</v>
      </c>
      <c r="L214" s="167">
        <f>SUM(L215:L329)</f>
        <v>2566570.6599999997</v>
      </c>
      <c r="M214" s="167">
        <v>3578259.86</v>
      </c>
      <c r="N214" s="168">
        <f>SUM(N215:N329)</f>
        <v>3859261.2100000004</v>
      </c>
    </row>
    <row r="215" spans="1:14" ht="25.5" x14ac:dyDescent="0.25">
      <c r="A215" s="151"/>
      <c r="B215" s="190"/>
      <c r="C215" s="204" t="s">
        <v>461</v>
      </c>
      <c r="D215" s="204" t="s">
        <v>462</v>
      </c>
      <c r="E215" s="204" t="s">
        <v>463</v>
      </c>
      <c r="F215" s="206" t="s">
        <v>197</v>
      </c>
      <c r="G215" s="247"/>
      <c r="H215" s="252">
        <v>0</v>
      </c>
      <c r="I215" s="249"/>
      <c r="J215" s="252">
        <v>0</v>
      </c>
      <c r="K215" s="249"/>
      <c r="L215" s="252">
        <v>0</v>
      </c>
      <c r="M215" s="249"/>
      <c r="N215" s="253">
        <v>4002</v>
      </c>
    </row>
    <row r="216" spans="1:14" ht="25.5" x14ac:dyDescent="0.25">
      <c r="A216" s="151"/>
      <c r="B216" s="190"/>
      <c r="C216" s="211" t="s">
        <v>464</v>
      </c>
      <c r="D216" s="211" t="s">
        <v>462</v>
      </c>
      <c r="E216" s="211" t="s">
        <v>463</v>
      </c>
      <c r="F216" s="212" t="s">
        <v>238</v>
      </c>
      <c r="G216" s="254"/>
      <c r="H216" s="255">
        <v>25812.9</v>
      </c>
      <c r="I216" s="256"/>
      <c r="J216" s="255">
        <v>51625.8</v>
      </c>
      <c r="K216" s="256"/>
      <c r="L216" s="255">
        <v>77562.899999999994</v>
      </c>
      <c r="M216" s="256"/>
      <c r="N216" s="257">
        <v>103500</v>
      </c>
    </row>
    <row r="217" spans="1:14" ht="25.5" x14ac:dyDescent="0.25">
      <c r="A217" s="151"/>
      <c r="B217" s="190"/>
      <c r="C217" s="211" t="s">
        <v>465</v>
      </c>
      <c r="D217" s="211" t="s">
        <v>462</v>
      </c>
      <c r="E217" s="211" t="s">
        <v>463</v>
      </c>
      <c r="F217" s="212" t="s">
        <v>197</v>
      </c>
      <c r="G217" s="254"/>
      <c r="H217" s="255">
        <v>0</v>
      </c>
      <c r="I217" s="256"/>
      <c r="J217" s="255">
        <v>0</v>
      </c>
      <c r="K217" s="256"/>
      <c r="L217" s="255">
        <v>1921.82</v>
      </c>
      <c r="M217" s="256"/>
      <c r="N217" s="257">
        <v>1921.82</v>
      </c>
    </row>
    <row r="218" spans="1:14" ht="38.25" x14ac:dyDescent="0.25">
      <c r="A218" s="151"/>
      <c r="B218" s="190"/>
      <c r="C218" s="211" t="s">
        <v>466</v>
      </c>
      <c r="D218" s="211" t="s">
        <v>462</v>
      </c>
      <c r="E218" s="211" t="s">
        <v>467</v>
      </c>
      <c r="F218" s="212" t="s">
        <v>197</v>
      </c>
      <c r="G218" s="254"/>
      <c r="H218" s="255">
        <v>0</v>
      </c>
      <c r="I218" s="256"/>
      <c r="J218" s="255">
        <v>0</v>
      </c>
      <c r="K218" s="256"/>
      <c r="L218" s="255">
        <v>0</v>
      </c>
      <c r="M218" s="256"/>
      <c r="N218" s="257">
        <v>500</v>
      </c>
    </row>
    <row r="219" spans="1:14" ht="25.5" x14ac:dyDescent="0.25">
      <c r="A219" s="151"/>
      <c r="B219" s="190"/>
      <c r="C219" s="211" t="s">
        <v>468</v>
      </c>
      <c r="D219" s="211" t="s">
        <v>469</v>
      </c>
      <c r="E219" s="211" t="s">
        <v>470</v>
      </c>
      <c r="F219" s="212" t="s">
        <v>197</v>
      </c>
      <c r="G219" s="254"/>
      <c r="H219" s="255">
        <v>0</v>
      </c>
      <c r="I219" s="256"/>
      <c r="J219" s="255">
        <v>750</v>
      </c>
      <c r="K219" s="256"/>
      <c r="L219" s="255">
        <v>750</v>
      </c>
      <c r="M219" s="256"/>
      <c r="N219" s="257">
        <v>750</v>
      </c>
    </row>
    <row r="220" spans="1:14" ht="38.25" x14ac:dyDescent="0.25">
      <c r="A220" s="151"/>
      <c r="B220" s="190"/>
      <c r="C220" s="211" t="s">
        <v>471</v>
      </c>
      <c r="D220" s="211" t="s">
        <v>472</v>
      </c>
      <c r="E220" s="211" t="s">
        <v>266</v>
      </c>
      <c r="F220" s="212" t="s">
        <v>197</v>
      </c>
      <c r="G220" s="254"/>
      <c r="H220" s="255">
        <v>1120</v>
      </c>
      <c r="I220" s="256"/>
      <c r="J220" s="255">
        <v>1120</v>
      </c>
      <c r="K220" s="256"/>
      <c r="L220" s="255">
        <v>1610</v>
      </c>
      <c r="M220" s="256"/>
      <c r="N220" s="257">
        <v>2100</v>
      </c>
    </row>
    <row r="221" spans="1:14" ht="25.5" x14ac:dyDescent="0.25">
      <c r="A221" s="151"/>
      <c r="B221" s="190"/>
      <c r="C221" s="211" t="s">
        <v>473</v>
      </c>
      <c r="D221" s="211" t="s">
        <v>474</v>
      </c>
      <c r="E221" s="211" t="s">
        <v>475</v>
      </c>
      <c r="F221" s="212" t="s">
        <v>197</v>
      </c>
      <c r="G221" s="254"/>
      <c r="H221" s="255">
        <v>1927.66</v>
      </c>
      <c r="I221" s="256"/>
      <c r="J221" s="255">
        <v>2664.91</v>
      </c>
      <c r="K221" s="256"/>
      <c r="L221" s="255">
        <v>3523.43</v>
      </c>
      <c r="M221" s="256"/>
      <c r="N221" s="257">
        <v>4503.22</v>
      </c>
    </row>
    <row r="222" spans="1:14" ht="25.5" x14ac:dyDescent="0.25">
      <c r="A222" s="151"/>
      <c r="B222" s="190"/>
      <c r="C222" s="211" t="s">
        <v>476</v>
      </c>
      <c r="D222" s="211" t="s">
        <v>477</v>
      </c>
      <c r="E222" s="211" t="s">
        <v>478</v>
      </c>
      <c r="F222" s="212" t="s">
        <v>197</v>
      </c>
      <c r="G222" s="254"/>
      <c r="H222" s="255">
        <v>6405</v>
      </c>
      <c r="I222" s="256"/>
      <c r="J222" s="255">
        <v>14091</v>
      </c>
      <c r="K222" s="256"/>
      <c r="L222" s="255">
        <v>27487</v>
      </c>
      <c r="M222" s="256"/>
      <c r="N222" s="257">
        <v>40883</v>
      </c>
    </row>
    <row r="223" spans="1:14" ht="51" x14ac:dyDescent="0.25">
      <c r="A223" s="151"/>
      <c r="B223" s="190"/>
      <c r="C223" s="211" t="s">
        <v>479</v>
      </c>
      <c r="D223" s="211" t="s">
        <v>462</v>
      </c>
      <c r="E223" s="211" t="s">
        <v>480</v>
      </c>
      <c r="F223" s="212" t="s">
        <v>197</v>
      </c>
      <c r="G223" s="254"/>
      <c r="H223" s="255">
        <v>3465</v>
      </c>
      <c r="I223" s="256"/>
      <c r="J223" s="255">
        <v>3465</v>
      </c>
      <c r="K223" s="256"/>
      <c r="L223" s="255">
        <v>3465</v>
      </c>
      <c r="M223" s="256"/>
      <c r="N223" s="257">
        <v>6965</v>
      </c>
    </row>
    <row r="224" spans="1:14" ht="25.5" x14ac:dyDescent="0.25">
      <c r="A224" s="151"/>
      <c r="B224" s="190"/>
      <c r="C224" s="211" t="s">
        <v>481</v>
      </c>
      <c r="D224" s="211" t="s">
        <v>469</v>
      </c>
      <c r="E224" s="211" t="s">
        <v>470</v>
      </c>
      <c r="F224" s="212" t="s">
        <v>197</v>
      </c>
      <c r="G224" s="254"/>
      <c r="H224" s="255">
        <v>6263.52</v>
      </c>
      <c r="I224" s="256"/>
      <c r="J224" s="255">
        <v>8277.17</v>
      </c>
      <c r="K224" s="256"/>
      <c r="L224" s="255">
        <v>27698.59</v>
      </c>
      <c r="M224" s="256"/>
      <c r="N224" s="257">
        <v>47120</v>
      </c>
    </row>
    <row r="225" spans="1:14" ht="38.25" x14ac:dyDescent="0.25">
      <c r="A225" s="151"/>
      <c r="B225" s="190"/>
      <c r="C225" s="211" t="s">
        <v>482</v>
      </c>
      <c r="D225" s="211" t="s">
        <v>483</v>
      </c>
      <c r="E225" s="211" t="s">
        <v>484</v>
      </c>
      <c r="F225" s="212" t="s">
        <v>238</v>
      </c>
      <c r="G225" s="254"/>
      <c r="H225" s="255">
        <v>0</v>
      </c>
      <c r="I225" s="256"/>
      <c r="J225" s="255">
        <v>3299.42</v>
      </c>
      <c r="K225" s="256"/>
      <c r="L225" s="255">
        <v>5399.71</v>
      </c>
      <c r="M225" s="256"/>
      <c r="N225" s="257">
        <v>7500</v>
      </c>
    </row>
    <row r="226" spans="1:14" ht="25.5" x14ac:dyDescent="0.25">
      <c r="A226" s="151"/>
      <c r="B226" s="190"/>
      <c r="C226" s="211" t="s">
        <v>485</v>
      </c>
      <c r="D226" s="211" t="s">
        <v>469</v>
      </c>
      <c r="E226" s="211" t="s">
        <v>470</v>
      </c>
      <c r="F226" s="212" t="s">
        <v>197</v>
      </c>
      <c r="G226" s="254"/>
      <c r="H226" s="255">
        <v>701.5</v>
      </c>
      <c r="I226" s="256"/>
      <c r="J226" s="255">
        <v>5752.3</v>
      </c>
      <c r="K226" s="256"/>
      <c r="L226" s="255">
        <v>7852.15</v>
      </c>
      <c r="M226" s="256"/>
      <c r="N226" s="257">
        <v>9952</v>
      </c>
    </row>
    <row r="227" spans="1:14" ht="38.25" x14ac:dyDescent="0.25">
      <c r="A227" s="151"/>
      <c r="B227" s="190"/>
      <c r="C227" s="211" t="s">
        <v>486</v>
      </c>
      <c r="D227" s="211" t="s">
        <v>474</v>
      </c>
      <c r="E227" s="211" t="s">
        <v>475</v>
      </c>
      <c r="F227" s="212" t="s">
        <v>197</v>
      </c>
      <c r="G227" s="254"/>
      <c r="H227" s="255">
        <v>0</v>
      </c>
      <c r="I227" s="256"/>
      <c r="J227" s="255">
        <v>2055.62</v>
      </c>
      <c r="K227" s="256"/>
      <c r="L227" s="255">
        <v>5055.62</v>
      </c>
      <c r="M227" s="256"/>
      <c r="N227" s="257">
        <v>8055.62</v>
      </c>
    </row>
    <row r="228" spans="1:14" ht="51" x14ac:dyDescent="0.25">
      <c r="A228" s="151"/>
      <c r="B228" s="190"/>
      <c r="C228" s="211" t="s">
        <v>487</v>
      </c>
      <c r="D228" s="211" t="s">
        <v>462</v>
      </c>
      <c r="E228" s="211" t="s">
        <v>480</v>
      </c>
      <c r="F228" s="212" t="s">
        <v>197</v>
      </c>
      <c r="G228" s="254"/>
      <c r="H228" s="255">
        <v>10150.4</v>
      </c>
      <c r="I228" s="256"/>
      <c r="J228" s="255">
        <v>10150.4</v>
      </c>
      <c r="K228" s="256"/>
      <c r="L228" s="255">
        <v>13650.4</v>
      </c>
      <c r="M228" s="256"/>
      <c r="N228" s="257">
        <v>21517.43</v>
      </c>
    </row>
    <row r="229" spans="1:14" ht="25.5" x14ac:dyDescent="0.25">
      <c r="A229" s="151"/>
      <c r="B229" s="190"/>
      <c r="C229" s="211" t="s">
        <v>488</v>
      </c>
      <c r="D229" s="211" t="s">
        <v>489</v>
      </c>
      <c r="E229" s="211" t="s">
        <v>490</v>
      </c>
      <c r="F229" s="212" t="s">
        <v>197</v>
      </c>
      <c r="G229" s="254"/>
      <c r="H229" s="255">
        <v>3567.6</v>
      </c>
      <c r="I229" s="256"/>
      <c r="J229" s="255">
        <v>3570.1</v>
      </c>
      <c r="K229" s="256"/>
      <c r="L229" s="255">
        <v>7782.25</v>
      </c>
      <c r="M229" s="256"/>
      <c r="N229" s="257">
        <v>11994.4</v>
      </c>
    </row>
    <row r="230" spans="1:14" ht="25.5" x14ac:dyDescent="0.25">
      <c r="A230" s="151"/>
      <c r="B230" s="190"/>
      <c r="C230" s="211" t="s">
        <v>491</v>
      </c>
      <c r="D230" s="211" t="s">
        <v>492</v>
      </c>
      <c r="E230" s="211" t="s">
        <v>493</v>
      </c>
      <c r="F230" s="212" t="s">
        <v>197</v>
      </c>
      <c r="G230" s="254"/>
      <c r="H230" s="255">
        <v>10532.68</v>
      </c>
      <c r="I230" s="256"/>
      <c r="J230" s="255">
        <v>18828.669999999998</v>
      </c>
      <c r="K230" s="256"/>
      <c r="L230" s="255">
        <v>29328.67</v>
      </c>
      <c r="M230" s="256"/>
      <c r="N230" s="257">
        <v>46962.1</v>
      </c>
    </row>
    <row r="231" spans="1:14" ht="38.25" x14ac:dyDescent="0.25">
      <c r="A231" s="151"/>
      <c r="B231" s="190"/>
      <c r="C231" s="211" t="s">
        <v>494</v>
      </c>
      <c r="D231" s="211" t="s">
        <v>469</v>
      </c>
      <c r="E231" s="211" t="s">
        <v>470</v>
      </c>
      <c r="F231" s="212" t="s">
        <v>197</v>
      </c>
      <c r="G231" s="254"/>
      <c r="H231" s="255">
        <v>1423.8</v>
      </c>
      <c r="I231" s="256"/>
      <c r="J231" s="255">
        <v>3447.48</v>
      </c>
      <c r="K231" s="256"/>
      <c r="L231" s="255">
        <v>5159.4799999999996</v>
      </c>
      <c r="M231" s="256"/>
      <c r="N231" s="257">
        <v>6869.39</v>
      </c>
    </row>
    <row r="232" spans="1:14" ht="38.25" x14ac:dyDescent="0.25">
      <c r="A232" s="151"/>
      <c r="B232" s="190"/>
      <c r="C232" s="211" t="s">
        <v>495</v>
      </c>
      <c r="D232" s="211" t="s">
        <v>477</v>
      </c>
      <c r="E232" s="211" t="s">
        <v>496</v>
      </c>
      <c r="F232" s="212" t="s">
        <v>197</v>
      </c>
      <c r="G232" s="254"/>
      <c r="H232" s="255">
        <v>902.3</v>
      </c>
      <c r="I232" s="256"/>
      <c r="J232" s="255">
        <v>902.3</v>
      </c>
      <c r="K232" s="256"/>
      <c r="L232" s="255">
        <v>2520.3000000000002</v>
      </c>
      <c r="M232" s="256"/>
      <c r="N232" s="257">
        <v>4137.03</v>
      </c>
    </row>
    <row r="233" spans="1:14" ht="25.5" x14ac:dyDescent="0.25">
      <c r="A233" s="151"/>
      <c r="B233" s="190"/>
      <c r="C233" s="211" t="s">
        <v>497</v>
      </c>
      <c r="D233" s="211" t="s">
        <v>498</v>
      </c>
      <c r="E233" s="211" t="s">
        <v>499</v>
      </c>
      <c r="F233" s="212" t="s">
        <v>238</v>
      </c>
      <c r="G233" s="254"/>
      <c r="H233" s="255">
        <v>0</v>
      </c>
      <c r="I233" s="256"/>
      <c r="J233" s="255">
        <v>10065</v>
      </c>
      <c r="K233" s="256"/>
      <c r="L233" s="255">
        <v>10082.5</v>
      </c>
      <c r="M233" s="256"/>
      <c r="N233" s="257">
        <v>10100</v>
      </c>
    </row>
    <row r="234" spans="1:14" ht="38.25" x14ac:dyDescent="0.25">
      <c r="A234" s="151"/>
      <c r="B234" s="190"/>
      <c r="C234" s="211" t="s">
        <v>500</v>
      </c>
      <c r="D234" s="211" t="s">
        <v>501</v>
      </c>
      <c r="E234" s="211" t="s">
        <v>266</v>
      </c>
      <c r="F234" s="212" t="s">
        <v>197</v>
      </c>
      <c r="G234" s="254"/>
      <c r="H234" s="255">
        <v>5661.39</v>
      </c>
      <c r="I234" s="256"/>
      <c r="J234" s="255">
        <v>12167.67</v>
      </c>
      <c r="K234" s="256"/>
      <c r="L234" s="255">
        <v>17438.64</v>
      </c>
      <c r="M234" s="256"/>
      <c r="N234" s="257">
        <v>20661.39</v>
      </c>
    </row>
    <row r="235" spans="1:14" ht="25.5" x14ac:dyDescent="0.25">
      <c r="A235" s="151"/>
      <c r="B235" s="190"/>
      <c r="C235" s="211" t="s">
        <v>502</v>
      </c>
      <c r="D235" s="211" t="s">
        <v>501</v>
      </c>
      <c r="E235" s="211" t="s">
        <v>503</v>
      </c>
      <c r="F235" s="212" t="s">
        <v>197</v>
      </c>
      <c r="G235" s="254"/>
      <c r="H235" s="255">
        <v>2983.68</v>
      </c>
      <c r="I235" s="256"/>
      <c r="J235" s="255">
        <v>8333.2800000000007</v>
      </c>
      <c r="K235" s="256"/>
      <c r="L235" s="255">
        <v>9833.2800000000007</v>
      </c>
      <c r="M235" s="256"/>
      <c r="N235" s="257">
        <v>11957.71</v>
      </c>
    </row>
    <row r="236" spans="1:14" ht="25.5" x14ac:dyDescent="0.25">
      <c r="A236" s="151"/>
      <c r="B236" s="190"/>
      <c r="C236" s="211" t="s">
        <v>504</v>
      </c>
      <c r="D236" s="211" t="s">
        <v>501</v>
      </c>
      <c r="E236" s="211" t="s">
        <v>503</v>
      </c>
      <c r="F236" s="212" t="s">
        <v>197</v>
      </c>
      <c r="G236" s="254"/>
      <c r="H236" s="255">
        <v>0</v>
      </c>
      <c r="I236" s="256"/>
      <c r="J236" s="255">
        <v>4779.75</v>
      </c>
      <c r="K236" s="256"/>
      <c r="L236" s="255">
        <v>5389.75</v>
      </c>
      <c r="M236" s="256"/>
      <c r="N236" s="257">
        <v>6000</v>
      </c>
    </row>
    <row r="237" spans="1:14" ht="25.5" x14ac:dyDescent="0.25">
      <c r="A237" s="151"/>
      <c r="B237" s="190"/>
      <c r="C237" s="211" t="s">
        <v>505</v>
      </c>
      <c r="D237" s="211" t="s">
        <v>506</v>
      </c>
      <c r="E237" s="211" t="s">
        <v>507</v>
      </c>
      <c r="F237" s="212" t="s">
        <v>197</v>
      </c>
      <c r="G237" s="254"/>
      <c r="H237" s="255">
        <v>0</v>
      </c>
      <c r="I237" s="256"/>
      <c r="J237" s="255">
        <v>1636</v>
      </c>
      <c r="K237" s="256"/>
      <c r="L237" s="255">
        <v>1816</v>
      </c>
      <c r="M237" s="256"/>
      <c r="N237" s="257">
        <v>2000</v>
      </c>
    </row>
    <row r="238" spans="1:14" ht="25.5" x14ac:dyDescent="0.25">
      <c r="A238" s="151"/>
      <c r="B238" s="190"/>
      <c r="C238" s="211" t="s">
        <v>508</v>
      </c>
      <c r="D238" s="211" t="s">
        <v>477</v>
      </c>
      <c r="E238" s="211" t="s">
        <v>266</v>
      </c>
      <c r="F238" s="212" t="s">
        <v>197</v>
      </c>
      <c r="G238" s="254"/>
      <c r="H238" s="255">
        <v>18483.32</v>
      </c>
      <c r="I238" s="256"/>
      <c r="J238" s="255">
        <v>18483.32</v>
      </c>
      <c r="K238" s="256"/>
      <c r="L238" s="255">
        <v>18483.32</v>
      </c>
      <c r="M238" s="256"/>
      <c r="N238" s="257">
        <v>19594.919999999998</v>
      </c>
    </row>
    <row r="239" spans="1:14" ht="38.25" x14ac:dyDescent="0.25">
      <c r="A239" s="151"/>
      <c r="B239" s="190"/>
      <c r="C239" s="211" t="s">
        <v>509</v>
      </c>
      <c r="D239" s="211" t="s">
        <v>477</v>
      </c>
      <c r="E239" s="211" t="s">
        <v>510</v>
      </c>
      <c r="F239" s="212" t="s">
        <v>197</v>
      </c>
      <c r="G239" s="254"/>
      <c r="H239" s="255">
        <v>671</v>
      </c>
      <c r="I239" s="256"/>
      <c r="J239" s="255">
        <v>1208.74</v>
      </c>
      <c r="K239" s="256"/>
      <c r="L239" s="255">
        <v>2766.74</v>
      </c>
      <c r="M239" s="256"/>
      <c r="N239" s="257">
        <v>4324.6400000000003</v>
      </c>
    </row>
    <row r="240" spans="1:14" ht="38.25" x14ac:dyDescent="0.25">
      <c r="A240" s="151"/>
      <c r="B240" s="190"/>
      <c r="C240" s="211" t="s">
        <v>511</v>
      </c>
      <c r="D240" s="211" t="s">
        <v>477</v>
      </c>
      <c r="E240" s="211" t="s">
        <v>510</v>
      </c>
      <c r="F240" s="212" t="s">
        <v>197</v>
      </c>
      <c r="G240" s="254"/>
      <c r="H240" s="255">
        <v>231.8</v>
      </c>
      <c r="I240" s="256"/>
      <c r="J240" s="255">
        <v>478.61</v>
      </c>
      <c r="K240" s="256"/>
      <c r="L240" s="255">
        <v>1444.82</v>
      </c>
      <c r="M240" s="256"/>
      <c r="N240" s="257">
        <v>2411.0300000000002</v>
      </c>
    </row>
    <row r="241" spans="1:14" ht="38.25" x14ac:dyDescent="0.25">
      <c r="A241" s="151"/>
      <c r="B241" s="190"/>
      <c r="C241" s="211" t="s">
        <v>512</v>
      </c>
      <c r="D241" s="211" t="s">
        <v>477</v>
      </c>
      <c r="E241" s="211" t="s">
        <v>510</v>
      </c>
      <c r="F241" s="212" t="s">
        <v>197</v>
      </c>
      <c r="G241" s="254"/>
      <c r="H241" s="255">
        <v>684.13</v>
      </c>
      <c r="I241" s="256"/>
      <c r="J241" s="255">
        <v>688.07</v>
      </c>
      <c r="K241" s="256"/>
      <c r="L241" s="255">
        <v>4255.07</v>
      </c>
      <c r="M241" s="256"/>
      <c r="N241" s="257">
        <v>7823.64</v>
      </c>
    </row>
    <row r="242" spans="1:14" ht="25.5" x14ac:dyDescent="0.25">
      <c r="A242" s="151"/>
      <c r="B242" s="190"/>
      <c r="C242" s="211" t="s">
        <v>513</v>
      </c>
      <c r="D242" s="211" t="s">
        <v>469</v>
      </c>
      <c r="E242" s="211" t="s">
        <v>470</v>
      </c>
      <c r="F242" s="212" t="s">
        <v>197</v>
      </c>
      <c r="G242" s="254"/>
      <c r="H242" s="255">
        <v>1500</v>
      </c>
      <c r="I242" s="256"/>
      <c r="J242" s="255">
        <v>1500</v>
      </c>
      <c r="K242" s="256"/>
      <c r="L242" s="255">
        <v>1500</v>
      </c>
      <c r="M242" s="256"/>
      <c r="N242" s="257">
        <v>2000</v>
      </c>
    </row>
    <row r="243" spans="1:14" ht="25.5" x14ac:dyDescent="0.25">
      <c r="A243" s="151"/>
      <c r="B243" s="190"/>
      <c r="C243" s="211" t="s">
        <v>514</v>
      </c>
      <c r="D243" s="211" t="s">
        <v>515</v>
      </c>
      <c r="E243" s="211" t="s">
        <v>516</v>
      </c>
      <c r="F243" s="212" t="s">
        <v>197</v>
      </c>
      <c r="G243" s="254"/>
      <c r="H243" s="255">
        <v>0</v>
      </c>
      <c r="I243" s="256"/>
      <c r="J243" s="255">
        <v>0</v>
      </c>
      <c r="K243" s="256"/>
      <c r="L243" s="255">
        <v>0</v>
      </c>
      <c r="M243" s="256"/>
      <c r="N243" s="257">
        <v>4026</v>
      </c>
    </row>
    <row r="244" spans="1:14" ht="38.25" x14ac:dyDescent="0.25">
      <c r="A244" s="151"/>
      <c r="B244" s="190"/>
      <c r="C244" s="211" t="s">
        <v>517</v>
      </c>
      <c r="D244" s="211" t="s">
        <v>501</v>
      </c>
      <c r="E244" s="211" t="s">
        <v>518</v>
      </c>
      <c r="F244" s="212" t="s">
        <v>197</v>
      </c>
      <c r="G244" s="254"/>
      <c r="H244" s="255">
        <v>0</v>
      </c>
      <c r="I244" s="256"/>
      <c r="J244" s="255">
        <v>0</v>
      </c>
      <c r="K244" s="256"/>
      <c r="L244" s="255">
        <v>1100</v>
      </c>
      <c r="M244" s="256"/>
      <c r="N244" s="257">
        <v>2200</v>
      </c>
    </row>
    <row r="245" spans="1:14" ht="25.5" x14ac:dyDescent="0.25">
      <c r="A245" s="151"/>
      <c r="B245" s="190"/>
      <c r="C245" s="211" t="s">
        <v>519</v>
      </c>
      <c r="D245" s="211" t="s">
        <v>469</v>
      </c>
      <c r="E245" s="211" t="s">
        <v>470</v>
      </c>
      <c r="F245" s="212" t="s">
        <v>197</v>
      </c>
      <c r="G245" s="254"/>
      <c r="H245" s="255">
        <v>0</v>
      </c>
      <c r="I245" s="256"/>
      <c r="J245" s="255">
        <v>0</v>
      </c>
      <c r="K245" s="256"/>
      <c r="L245" s="255">
        <v>1000</v>
      </c>
      <c r="M245" s="256"/>
      <c r="N245" s="257">
        <v>2000</v>
      </c>
    </row>
    <row r="246" spans="1:14" ht="38.25" x14ac:dyDescent="0.25">
      <c r="A246" s="151"/>
      <c r="B246" s="190"/>
      <c r="C246" s="211" t="s">
        <v>520</v>
      </c>
      <c r="D246" s="211" t="s">
        <v>469</v>
      </c>
      <c r="E246" s="211" t="s">
        <v>470</v>
      </c>
      <c r="F246" s="212" t="s">
        <v>197</v>
      </c>
      <c r="G246" s="254"/>
      <c r="H246" s="255">
        <v>561.20000000000005</v>
      </c>
      <c r="I246" s="256"/>
      <c r="J246" s="255">
        <v>951.6</v>
      </c>
      <c r="K246" s="256"/>
      <c r="L246" s="255">
        <v>951.6</v>
      </c>
      <c r="M246" s="256"/>
      <c r="N246" s="257">
        <v>1000</v>
      </c>
    </row>
    <row r="247" spans="1:14" ht="38.25" x14ac:dyDescent="0.25">
      <c r="A247" s="151"/>
      <c r="B247" s="190"/>
      <c r="C247" s="211" t="s">
        <v>521</v>
      </c>
      <c r="D247" s="211" t="s">
        <v>501</v>
      </c>
      <c r="E247" s="211" t="s">
        <v>522</v>
      </c>
      <c r="F247" s="212" t="s">
        <v>197</v>
      </c>
      <c r="G247" s="254"/>
      <c r="H247" s="255">
        <v>3013.63</v>
      </c>
      <c r="I247" s="256"/>
      <c r="J247" s="255">
        <v>6079.94</v>
      </c>
      <c r="K247" s="256"/>
      <c r="L247" s="255">
        <v>9125.94</v>
      </c>
      <c r="M247" s="256"/>
      <c r="N247" s="257">
        <v>22762.35</v>
      </c>
    </row>
    <row r="248" spans="1:14" ht="25.5" x14ac:dyDescent="0.25">
      <c r="A248" s="151"/>
      <c r="B248" s="190"/>
      <c r="C248" s="211" t="s">
        <v>523</v>
      </c>
      <c r="D248" s="211" t="s">
        <v>501</v>
      </c>
      <c r="E248" s="211" t="s">
        <v>518</v>
      </c>
      <c r="F248" s="212" t="s">
        <v>197</v>
      </c>
      <c r="G248" s="254"/>
      <c r="H248" s="255">
        <v>815.08</v>
      </c>
      <c r="I248" s="256"/>
      <c r="J248" s="255">
        <v>2917.43</v>
      </c>
      <c r="K248" s="256"/>
      <c r="L248" s="255">
        <v>3337.43</v>
      </c>
      <c r="M248" s="256"/>
      <c r="N248" s="257">
        <v>3746.21</v>
      </c>
    </row>
    <row r="249" spans="1:14" ht="25.5" x14ac:dyDescent="0.25">
      <c r="A249" s="151"/>
      <c r="B249" s="190"/>
      <c r="C249" s="211" t="s">
        <v>524</v>
      </c>
      <c r="D249" s="211" t="s">
        <v>469</v>
      </c>
      <c r="E249" s="211" t="s">
        <v>470</v>
      </c>
      <c r="F249" s="212" t="s">
        <v>197</v>
      </c>
      <c r="G249" s="254"/>
      <c r="H249" s="255">
        <v>0</v>
      </c>
      <c r="I249" s="256"/>
      <c r="J249" s="255">
        <v>0</v>
      </c>
      <c r="K249" s="256"/>
      <c r="L249" s="255">
        <v>4941.2</v>
      </c>
      <c r="M249" s="256"/>
      <c r="N249" s="257">
        <v>9828.35</v>
      </c>
    </row>
    <row r="250" spans="1:14" ht="25.5" x14ac:dyDescent="0.25">
      <c r="A250" s="151"/>
      <c r="B250" s="190"/>
      <c r="C250" s="211" t="s">
        <v>525</v>
      </c>
      <c r="D250" s="211" t="s">
        <v>469</v>
      </c>
      <c r="E250" s="211" t="s">
        <v>470</v>
      </c>
      <c r="F250" s="212" t="s">
        <v>197</v>
      </c>
      <c r="G250" s="254"/>
      <c r="H250" s="255">
        <v>2092.3000000000002</v>
      </c>
      <c r="I250" s="256"/>
      <c r="J250" s="255">
        <v>4727.5</v>
      </c>
      <c r="K250" s="256"/>
      <c r="L250" s="255">
        <v>8233.5</v>
      </c>
      <c r="M250" s="256"/>
      <c r="N250" s="257">
        <v>12610.8</v>
      </c>
    </row>
    <row r="251" spans="1:14" ht="89.25" x14ac:dyDescent="0.25">
      <c r="A251" s="151"/>
      <c r="B251" s="190"/>
      <c r="C251" s="211" t="s">
        <v>526</v>
      </c>
      <c r="D251" s="211" t="s">
        <v>477</v>
      </c>
      <c r="E251" s="211" t="s">
        <v>266</v>
      </c>
      <c r="F251" s="212" t="s">
        <v>197</v>
      </c>
      <c r="G251" s="254"/>
      <c r="H251" s="255">
        <v>13297.8</v>
      </c>
      <c r="I251" s="256"/>
      <c r="J251" s="255">
        <v>22601.38</v>
      </c>
      <c r="K251" s="256"/>
      <c r="L251" s="255">
        <v>43711.38</v>
      </c>
      <c r="M251" s="256"/>
      <c r="N251" s="257">
        <v>64822.68</v>
      </c>
    </row>
    <row r="252" spans="1:14" ht="25.5" x14ac:dyDescent="0.25">
      <c r="A252" s="151"/>
      <c r="B252" s="190"/>
      <c r="C252" s="211" t="s">
        <v>527</v>
      </c>
      <c r="D252" s="211" t="s">
        <v>469</v>
      </c>
      <c r="E252" s="211" t="s">
        <v>470</v>
      </c>
      <c r="F252" s="212" t="s">
        <v>197</v>
      </c>
      <c r="G252" s="254"/>
      <c r="H252" s="255">
        <v>11806.08</v>
      </c>
      <c r="I252" s="256"/>
      <c r="J252" s="255">
        <v>32190.97</v>
      </c>
      <c r="K252" s="256"/>
      <c r="L252" s="255">
        <v>63044.97</v>
      </c>
      <c r="M252" s="256"/>
      <c r="N252" s="257">
        <v>93898.7</v>
      </c>
    </row>
    <row r="253" spans="1:14" ht="25.5" x14ac:dyDescent="0.25">
      <c r="A253" s="151"/>
      <c r="B253" s="190"/>
      <c r="C253" s="211" t="s">
        <v>528</v>
      </c>
      <c r="D253" s="211" t="s">
        <v>469</v>
      </c>
      <c r="E253" s="211" t="s">
        <v>470</v>
      </c>
      <c r="F253" s="212" t="s">
        <v>197</v>
      </c>
      <c r="G253" s="254"/>
      <c r="H253" s="255">
        <v>0</v>
      </c>
      <c r="I253" s="256"/>
      <c r="J253" s="255">
        <v>12669.58</v>
      </c>
      <c r="K253" s="256"/>
      <c r="L253" s="255">
        <v>18210.68</v>
      </c>
      <c r="M253" s="256"/>
      <c r="N253" s="257">
        <v>23751.99</v>
      </c>
    </row>
    <row r="254" spans="1:14" ht="25.5" x14ac:dyDescent="0.25">
      <c r="A254" s="151"/>
      <c r="B254" s="190"/>
      <c r="C254" s="211" t="s">
        <v>529</v>
      </c>
      <c r="D254" s="211" t="s">
        <v>530</v>
      </c>
      <c r="E254" s="211" t="s">
        <v>531</v>
      </c>
      <c r="F254" s="212" t="s">
        <v>197</v>
      </c>
      <c r="G254" s="254"/>
      <c r="H254" s="255">
        <v>3326.97</v>
      </c>
      <c r="I254" s="256"/>
      <c r="J254" s="255">
        <v>4689.38</v>
      </c>
      <c r="K254" s="256"/>
      <c r="L254" s="255">
        <v>6997.38</v>
      </c>
      <c r="M254" s="256"/>
      <c r="N254" s="257">
        <v>9304.59</v>
      </c>
    </row>
    <row r="255" spans="1:14" ht="25.5" x14ac:dyDescent="0.25">
      <c r="A255" s="151"/>
      <c r="B255" s="190"/>
      <c r="C255" s="211" t="s">
        <v>532</v>
      </c>
      <c r="D255" s="211" t="s">
        <v>530</v>
      </c>
      <c r="E255" s="211" t="s">
        <v>533</v>
      </c>
      <c r="F255" s="212" t="s">
        <v>197</v>
      </c>
      <c r="G255" s="254"/>
      <c r="H255" s="255">
        <v>35.119999999999997</v>
      </c>
      <c r="I255" s="256"/>
      <c r="J255" s="255">
        <v>71.12</v>
      </c>
      <c r="K255" s="256"/>
      <c r="L255" s="255">
        <v>950.12</v>
      </c>
      <c r="M255" s="256"/>
      <c r="N255" s="257">
        <v>1828.44</v>
      </c>
    </row>
    <row r="256" spans="1:14" ht="25.5" x14ac:dyDescent="0.25">
      <c r="A256" s="151"/>
      <c r="B256" s="190"/>
      <c r="C256" s="211" t="s">
        <v>534</v>
      </c>
      <c r="D256" s="211" t="s">
        <v>535</v>
      </c>
      <c r="E256" s="211" t="s">
        <v>536</v>
      </c>
      <c r="F256" s="212" t="s">
        <v>238</v>
      </c>
      <c r="G256" s="254"/>
      <c r="H256" s="255">
        <v>0</v>
      </c>
      <c r="I256" s="256"/>
      <c r="J256" s="255">
        <v>15648.99</v>
      </c>
      <c r="K256" s="256"/>
      <c r="L256" s="255">
        <v>30717.26</v>
      </c>
      <c r="M256" s="256"/>
      <c r="N256" s="257">
        <v>45785.52</v>
      </c>
    </row>
    <row r="257" spans="1:14" ht="25.5" x14ac:dyDescent="0.25">
      <c r="A257" s="151"/>
      <c r="B257" s="190"/>
      <c r="C257" s="211" t="s">
        <v>537</v>
      </c>
      <c r="D257" s="211" t="s">
        <v>530</v>
      </c>
      <c r="E257" s="211" t="s">
        <v>538</v>
      </c>
      <c r="F257" s="212" t="s">
        <v>197</v>
      </c>
      <c r="G257" s="254"/>
      <c r="H257" s="255">
        <v>0</v>
      </c>
      <c r="I257" s="256"/>
      <c r="J257" s="255">
        <v>2786.21</v>
      </c>
      <c r="K257" s="256"/>
      <c r="L257" s="255">
        <v>5706.21</v>
      </c>
      <c r="M257" s="256"/>
      <c r="N257" s="257">
        <v>8760.4699999999993</v>
      </c>
    </row>
    <row r="258" spans="1:14" ht="25.5" x14ac:dyDescent="0.25">
      <c r="A258" s="151"/>
      <c r="B258" s="190"/>
      <c r="C258" s="211" t="s">
        <v>539</v>
      </c>
      <c r="D258" s="211" t="s">
        <v>530</v>
      </c>
      <c r="E258" s="211" t="s">
        <v>266</v>
      </c>
      <c r="F258" s="212" t="s">
        <v>197</v>
      </c>
      <c r="G258" s="254"/>
      <c r="H258" s="255">
        <v>2950.66</v>
      </c>
      <c r="I258" s="256"/>
      <c r="J258" s="255">
        <v>2950.66</v>
      </c>
      <c r="K258" s="256"/>
      <c r="L258" s="255">
        <v>7455.66</v>
      </c>
      <c r="M258" s="256"/>
      <c r="N258" s="257">
        <v>11960</v>
      </c>
    </row>
    <row r="259" spans="1:14" ht="25.5" x14ac:dyDescent="0.25">
      <c r="A259" s="151"/>
      <c r="B259" s="190"/>
      <c r="C259" s="211" t="s">
        <v>540</v>
      </c>
      <c r="D259" s="211" t="s">
        <v>530</v>
      </c>
      <c r="E259" s="211" t="s">
        <v>541</v>
      </c>
      <c r="F259" s="212" t="s">
        <v>197</v>
      </c>
      <c r="G259" s="254"/>
      <c r="H259" s="255">
        <v>764.16</v>
      </c>
      <c r="I259" s="256"/>
      <c r="J259" s="255">
        <v>2215.2399999999998</v>
      </c>
      <c r="K259" s="256"/>
      <c r="L259" s="255">
        <v>3538.24</v>
      </c>
      <c r="M259" s="256"/>
      <c r="N259" s="257">
        <v>4734.4399999999996</v>
      </c>
    </row>
    <row r="260" spans="1:14" ht="25.5" x14ac:dyDescent="0.25">
      <c r="A260" s="151"/>
      <c r="B260" s="190"/>
      <c r="C260" s="211" t="s">
        <v>542</v>
      </c>
      <c r="D260" s="211" t="s">
        <v>474</v>
      </c>
      <c r="E260" s="211" t="s">
        <v>475</v>
      </c>
      <c r="F260" s="212" t="s">
        <v>279</v>
      </c>
      <c r="G260" s="254"/>
      <c r="H260" s="255">
        <v>0</v>
      </c>
      <c r="I260" s="256"/>
      <c r="J260" s="255">
        <v>0</v>
      </c>
      <c r="K260" s="256"/>
      <c r="L260" s="255">
        <v>0</v>
      </c>
      <c r="M260" s="256"/>
      <c r="N260" s="257">
        <v>1000</v>
      </c>
    </row>
    <row r="261" spans="1:14" ht="38.25" x14ac:dyDescent="0.25">
      <c r="A261" s="151"/>
      <c r="B261" s="190"/>
      <c r="C261" s="211" t="s">
        <v>543</v>
      </c>
      <c r="D261" s="211" t="s">
        <v>501</v>
      </c>
      <c r="E261" s="211" t="s">
        <v>544</v>
      </c>
      <c r="F261" s="212" t="s">
        <v>197</v>
      </c>
      <c r="G261" s="254"/>
      <c r="H261" s="255">
        <v>16181.45</v>
      </c>
      <c r="I261" s="256"/>
      <c r="J261" s="255">
        <v>21682.32</v>
      </c>
      <c r="K261" s="256"/>
      <c r="L261" s="255">
        <v>32838.32</v>
      </c>
      <c r="M261" s="256"/>
      <c r="N261" s="257">
        <v>41975.56</v>
      </c>
    </row>
    <row r="262" spans="1:14" ht="38.25" x14ac:dyDescent="0.25">
      <c r="A262" s="151"/>
      <c r="B262" s="190"/>
      <c r="C262" s="211" t="s">
        <v>545</v>
      </c>
      <c r="D262" s="211" t="s">
        <v>501</v>
      </c>
      <c r="E262" s="211" t="s">
        <v>546</v>
      </c>
      <c r="F262" s="212" t="s">
        <v>197</v>
      </c>
      <c r="G262" s="254"/>
      <c r="H262" s="255">
        <v>7.0000000000000007E-2</v>
      </c>
      <c r="I262" s="256"/>
      <c r="J262" s="255">
        <v>527.27</v>
      </c>
      <c r="K262" s="256"/>
      <c r="L262" s="255">
        <v>1394.27</v>
      </c>
      <c r="M262" s="256"/>
      <c r="N262" s="257">
        <v>2598.2199999999998</v>
      </c>
    </row>
    <row r="263" spans="1:14" ht="25.5" x14ac:dyDescent="0.25">
      <c r="A263" s="151"/>
      <c r="B263" s="190"/>
      <c r="C263" s="211" t="s">
        <v>547</v>
      </c>
      <c r="D263" s="211" t="s">
        <v>469</v>
      </c>
      <c r="E263" s="211" t="s">
        <v>470</v>
      </c>
      <c r="F263" s="212" t="s">
        <v>197</v>
      </c>
      <c r="G263" s="254"/>
      <c r="H263" s="255">
        <v>0</v>
      </c>
      <c r="I263" s="256"/>
      <c r="J263" s="255">
        <v>0</v>
      </c>
      <c r="K263" s="256"/>
      <c r="L263" s="255">
        <v>500</v>
      </c>
      <c r="M263" s="256"/>
      <c r="N263" s="257">
        <v>1000</v>
      </c>
    </row>
    <row r="264" spans="1:14" ht="38.25" x14ac:dyDescent="0.25">
      <c r="A264" s="151"/>
      <c r="B264" s="190"/>
      <c r="C264" s="211" t="s">
        <v>548</v>
      </c>
      <c r="D264" s="211" t="s">
        <v>469</v>
      </c>
      <c r="E264" s="211" t="s">
        <v>470</v>
      </c>
      <c r="F264" s="212" t="s">
        <v>197</v>
      </c>
      <c r="G264" s="254"/>
      <c r="H264" s="255">
        <v>0</v>
      </c>
      <c r="I264" s="256"/>
      <c r="J264" s="255">
        <v>0</v>
      </c>
      <c r="K264" s="256"/>
      <c r="L264" s="255">
        <v>112</v>
      </c>
      <c r="M264" s="256"/>
      <c r="N264" s="257">
        <v>224.53</v>
      </c>
    </row>
    <row r="265" spans="1:14" ht="38.25" x14ac:dyDescent="0.25">
      <c r="A265" s="151"/>
      <c r="B265" s="190"/>
      <c r="C265" s="211" t="s">
        <v>549</v>
      </c>
      <c r="D265" s="211" t="s">
        <v>469</v>
      </c>
      <c r="E265" s="211" t="s">
        <v>470</v>
      </c>
      <c r="F265" s="212" t="s">
        <v>197</v>
      </c>
      <c r="G265" s="254"/>
      <c r="H265" s="255">
        <v>0</v>
      </c>
      <c r="I265" s="256"/>
      <c r="J265" s="255">
        <v>0</v>
      </c>
      <c r="K265" s="256"/>
      <c r="L265" s="255">
        <v>4000</v>
      </c>
      <c r="M265" s="256"/>
      <c r="N265" s="257">
        <v>8000</v>
      </c>
    </row>
    <row r="266" spans="1:14" ht="38.25" x14ac:dyDescent="0.25">
      <c r="A266" s="151"/>
      <c r="B266" s="190"/>
      <c r="C266" s="211" t="s">
        <v>550</v>
      </c>
      <c r="D266" s="211" t="s">
        <v>469</v>
      </c>
      <c r="E266" s="211" t="s">
        <v>470</v>
      </c>
      <c r="F266" s="212" t="s">
        <v>197</v>
      </c>
      <c r="G266" s="254"/>
      <c r="H266" s="255">
        <v>0</v>
      </c>
      <c r="I266" s="256"/>
      <c r="J266" s="255">
        <v>507.52</v>
      </c>
      <c r="K266" s="256"/>
      <c r="L266" s="255">
        <v>2754.52</v>
      </c>
      <c r="M266" s="256"/>
      <c r="N266" s="257">
        <v>5000</v>
      </c>
    </row>
    <row r="267" spans="1:14" ht="25.5" x14ac:dyDescent="0.25">
      <c r="A267" s="151"/>
      <c r="B267" s="190"/>
      <c r="C267" s="211" t="s">
        <v>551</v>
      </c>
      <c r="D267" s="211" t="s">
        <v>469</v>
      </c>
      <c r="E267" s="211" t="s">
        <v>470</v>
      </c>
      <c r="F267" s="212" t="s">
        <v>197</v>
      </c>
      <c r="G267" s="254"/>
      <c r="H267" s="255">
        <v>2968.18</v>
      </c>
      <c r="I267" s="256"/>
      <c r="J267" s="255">
        <v>5792.19</v>
      </c>
      <c r="K267" s="256"/>
      <c r="L267" s="255">
        <v>9880.19</v>
      </c>
      <c r="M267" s="256"/>
      <c r="N267" s="257">
        <v>13968.18</v>
      </c>
    </row>
    <row r="268" spans="1:14" ht="25.5" x14ac:dyDescent="0.25">
      <c r="A268" s="151"/>
      <c r="B268" s="190"/>
      <c r="C268" s="211" t="s">
        <v>552</v>
      </c>
      <c r="D268" s="211" t="s">
        <v>530</v>
      </c>
      <c r="E268" s="211" t="s">
        <v>531</v>
      </c>
      <c r="F268" s="212" t="s">
        <v>197</v>
      </c>
      <c r="G268" s="254"/>
      <c r="H268" s="255">
        <v>12824.01</v>
      </c>
      <c r="I268" s="256"/>
      <c r="J268" s="255">
        <v>17761.080000000002</v>
      </c>
      <c r="K268" s="256"/>
      <c r="L268" s="255">
        <v>27319.08</v>
      </c>
      <c r="M268" s="256"/>
      <c r="N268" s="257">
        <v>36876.99</v>
      </c>
    </row>
    <row r="269" spans="1:14" ht="51" x14ac:dyDescent="0.25">
      <c r="A269" s="151"/>
      <c r="B269" s="190"/>
      <c r="C269" s="211" t="s">
        <v>553</v>
      </c>
      <c r="D269" s="211" t="s">
        <v>535</v>
      </c>
      <c r="E269" s="211" t="s">
        <v>536</v>
      </c>
      <c r="F269" s="212" t="s">
        <v>197</v>
      </c>
      <c r="G269" s="254"/>
      <c r="H269" s="255">
        <v>46946.97</v>
      </c>
      <c r="I269" s="256"/>
      <c r="J269" s="255">
        <v>46946.97</v>
      </c>
      <c r="K269" s="256"/>
      <c r="L269" s="255">
        <v>113773.97</v>
      </c>
      <c r="M269" s="256"/>
      <c r="N269" s="257">
        <v>180600.06</v>
      </c>
    </row>
    <row r="270" spans="1:14" ht="25.5" x14ac:dyDescent="0.25">
      <c r="A270" s="151"/>
      <c r="B270" s="190"/>
      <c r="C270" s="211" t="s">
        <v>554</v>
      </c>
      <c r="D270" s="211" t="s">
        <v>530</v>
      </c>
      <c r="E270" s="211" t="s">
        <v>538</v>
      </c>
      <c r="F270" s="212" t="s">
        <v>197</v>
      </c>
      <c r="G270" s="254"/>
      <c r="H270" s="255">
        <v>0</v>
      </c>
      <c r="I270" s="256"/>
      <c r="J270" s="255">
        <v>3108.27</v>
      </c>
      <c r="K270" s="256"/>
      <c r="L270" s="255">
        <v>4804.2700000000004</v>
      </c>
      <c r="M270" s="256"/>
      <c r="N270" s="257">
        <v>6499.08</v>
      </c>
    </row>
    <row r="271" spans="1:14" ht="38.25" x14ac:dyDescent="0.25">
      <c r="A271" s="151"/>
      <c r="B271" s="190"/>
      <c r="C271" s="211" t="s">
        <v>555</v>
      </c>
      <c r="D271" s="211" t="s">
        <v>530</v>
      </c>
      <c r="E271" s="211" t="s">
        <v>266</v>
      </c>
      <c r="F271" s="212" t="s">
        <v>197</v>
      </c>
      <c r="G271" s="254"/>
      <c r="H271" s="255">
        <v>3046.28</v>
      </c>
      <c r="I271" s="256"/>
      <c r="J271" s="255">
        <v>4108.3500000000004</v>
      </c>
      <c r="K271" s="256"/>
      <c r="L271" s="255">
        <v>6391.35</v>
      </c>
      <c r="M271" s="256"/>
      <c r="N271" s="257">
        <v>8672.6299999999992</v>
      </c>
    </row>
    <row r="272" spans="1:14" ht="51" x14ac:dyDescent="0.25">
      <c r="A272" s="151"/>
      <c r="B272" s="190"/>
      <c r="C272" s="211" t="s">
        <v>556</v>
      </c>
      <c r="D272" s="211" t="s">
        <v>469</v>
      </c>
      <c r="E272" s="211" t="s">
        <v>470</v>
      </c>
      <c r="F272" s="212" t="s">
        <v>197</v>
      </c>
      <c r="G272" s="254"/>
      <c r="H272" s="255">
        <v>0</v>
      </c>
      <c r="I272" s="256"/>
      <c r="J272" s="255">
        <v>0</v>
      </c>
      <c r="K272" s="256"/>
      <c r="L272" s="255">
        <v>0</v>
      </c>
      <c r="M272" s="256"/>
      <c r="N272" s="257">
        <v>2000</v>
      </c>
    </row>
    <row r="273" spans="1:14" ht="38.25" x14ac:dyDescent="0.25">
      <c r="A273" s="151"/>
      <c r="B273" s="190"/>
      <c r="C273" s="211" t="s">
        <v>557</v>
      </c>
      <c r="D273" s="211" t="s">
        <v>530</v>
      </c>
      <c r="E273" s="211" t="s">
        <v>531</v>
      </c>
      <c r="F273" s="212" t="s">
        <v>197</v>
      </c>
      <c r="G273" s="254"/>
      <c r="H273" s="255">
        <v>5912.41</v>
      </c>
      <c r="I273" s="256"/>
      <c r="J273" s="255">
        <v>8528.08</v>
      </c>
      <c r="K273" s="256"/>
      <c r="L273" s="255">
        <v>14617.08</v>
      </c>
      <c r="M273" s="256"/>
      <c r="N273" s="257">
        <v>20705.509999999998</v>
      </c>
    </row>
    <row r="274" spans="1:14" ht="38.25" x14ac:dyDescent="0.25">
      <c r="A274" s="151"/>
      <c r="B274" s="190"/>
      <c r="C274" s="211" t="s">
        <v>558</v>
      </c>
      <c r="D274" s="211" t="s">
        <v>477</v>
      </c>
      <c r="E274" s="211" t="s">
        <v>496</v>
      </c>
      <c r="F274" s="212" t="s">
        <v>197</v>
      </c>
      <c r="G274" s="254"/>
      <c r="H274" s="255">
        <v>17250.8</v>
      </c>
      <c r="I274" s="256"/>
      <c r="J274" s="255">
        <v>18153.599999999999</v>
      </c>
      <c r="K274" s="256"/>
      <c r="L274" s="255">
        <v>25291.599999999999</v>
      </c>
      <c r="M274" s="256"/>
      <c r="N274" s="257">
        <v>32428.01</v>
      </c>
    </row>
    <row r="275" spans="1:14" ht="51" x14ac:dyDescent="0.25">
      <c r="A275" s="151"/>
      <c r="B275" s="190"/>
      <c r="C275" s="211" t="s">
        <v>559</v>
      </c>
      <c r="D275" s="211" t="s">
        <v>530</v>
      </c>
      <c r="E275" s="211" t="s">
        <v>538</v>
      </c>
      <c r="F275" s="212" t="s">
        <v>197</v>
      </c>
      <c r="G275" s="254"/>
      <c r="H275" s="255">
        <v>0</v>
      </c>
      <c r="I275" s="256"/>
      <c r="J275" s="255">
        <v>1368.03</v>
      </c>
      <c r="K275" s="256"/>
      <c r="L275" s="255">
        <v>4299.03</v>
      </c>
      <c r="M275" s="256"/>
      <c r="N275" s="257">
        <v>7228.2</v>
      </c>
    </row>
    <row r="276" spans="1:14" ht="25.5" x14ac:dyDescent="0.25">
      <c r="A276" s="151"/>
      <c r="B276" s="190"/>
      <c r="C276" s="211" t="s">
        <v>560</v>
      </c>
      <c r="D276" s="211" t="s">
        <v>530</v>
      </c>
      <c r="E276" s="211" t="s">
        <v>266</v>
      </c>
      <c r="F276" s="212" t="s">
        <v>197</v>
      </c>
      <c r="G276" s="254"/>
      <c r="H276" s="255">
        <v>0</v>
      </c>
      <c r="I276" s="256"/>
      <c r="J276" s="255">
        <v>469.28</v>
      </c>
      <c r="K276" s="256"/>
      <c r="L276" s="255">
        <v>469.28</v>
      </c>
      <c r="M276" s="256"/>
      <c r="N276" s="257">
        <v>600</v>
      </c>
    </row>
    <row r="277" spans="1:14" ht="38.25" x14ac:dyDescent="0.25">
      <c r="A277" s="151"/>
      <c r="B277" s="190"/>
      <c r="C277" s="211" t="s">
        <v>561</v>
      </c>
      <c r="D277" s="211" t="s">
        <v>469</v>
      </c>
      <c r="E277" s="211" t="s">
        <v>562</v>
      </c>
      <c r="F277" s="212" t="s">
        <v>197</v>
      </c>
      <c r="G277" s="254"/>
      <c r="H277" s="255">
        <v>9549.01</v>
      </c>
      <c r="I277" s="256"/>
      <c r="J277" s="255">
        <v>18212.88</v>
      </c>
      <c r="K277" s="256"/>
      <c r="L277" s="255">
        <v>39356.879999999997</v>
      </c>
      <c r="M277" s="256"/>
      <c r="N277" s="257">
        <v>60500</v>
      </c>
    </row>
    <row r="278" spans="1:14" ht="38.25" x14ac:dyDescent="0.25">
      <c r="A278" s="151"/>
      <c r="B278" s="190"/>
      <c r="C278" s="211" t="s">
        <v>563</v>
      </c>
      <c r="D278" s="211" t="s">
        <v>469</v>
      </c>
      <c r="E278" s="211" t="s">
        <v>470</v>
      </c>
      <c r="F278" s="212" t="s">
        <v>197</v>
      </c>
      <c r="G278" s="254"/>
      <c r="H278" s="255">
        <v>0</v>
      </c>
      <c r="I278" s="256"/>
      <c r="J278" s="255">
        <v>0</v>
      </c>
      <c r="K278" s="256"/>
      <c r="L278" s="255">
        <v>6775</v>
      </c>
      <c r="M278" s="256"/>
      <c r="N278" s="257">
        <v>13548.62</v>
      </c>
    </row>
    <row r="279" spans="1:14" ht="25.5" x14ac:dyDescent="0.25">
      <c r="A279" s="151"/>
      <c r="B279" s="190"/>
      <c r="C279" s="211" t="s">
        <v>564</v>
      </c>
      <c r="D279" s="211" t="s">
        <v>469</v>
      </c>
      <c r="E279" s="211" t="s">
        <v>470</v>
      </c>
      <c r="F279" s="212" t="s">
        <v>197</v>
      </c>
      <c r="G279" s="254"/>
      <c r="H279" s="255">
        <v>0</v>
      </c>
      <c r="I279" s="256"/>
      <c r="J279" s="255">
        <v>0</v>
      </c>
      <c r="K279" s="256"/>
      <c r="L279" s="255">
        <v>1000</v>
      </c>
      <c r="M279" s="256"/>
      <c r="N279" s="257">
        <v>2000</v>
      </c>
    </row>
    <row r="280" spans="1:14" ht="25.5" x14ac:dyDescent="0.25">
      <c r="A280" s="151"/>
      <c r="B280" s="190"/>
      <c r="C280" s="211" t="s">
        <v>565</v>
      </c>
      <c r="D280" s="211" t="s">
        <v>469</v>
      </c>
      <c r="E280" s="211" t="s">
        <v>470</v>
      </c>
      <c r="F280" s="212" t="s">
        <v>197</v>
      </c>
      <c r="G280" s="254"/>
      <c r="H280" s="255">
        <v>27147.13</v>
      </c>
      <c r="I280" s="256"/>
      <c r="J280" s="255">
        <v>73166.37</v>
      </c>
      <c r="K280" s="256"/>
      <c r="L280" s="255">
        <v>108597.35</v>
      </c>
      <c r="M280" s="256"/>
      <c r="N280" s="257">
        <v>161743.81</v>
      </c>
    </row>
    <row r="281" spans="1:14" ht="38.25" x14ac:dyDescent="0.25">
      <c r="A281" s="151"/>
      <c r="B281" s="190"/>
      <c r="C281" s="211" t="s">
        <v>566</v>
      </c>
      <c r="D281" s="211" t="s">
        <v>501</v>
      </c>
      <c r="E281" s="211" t="s">
        <v>546</v>
      </c>
      <c r="F281" s="212" t="s">
        <v>238</v>
      </c>
      <c r="G281" s="254"/>
      <c r="H281" s="255">
        <v>0</v>
      </c>
      <c r="I281" s="256"/>
      <c r="J281" s="255">
        <v>0</v>
      </c>
      <c r="K281" s="256"/>
      <c r="L281" s="255">
        <v>500</v>
      </c>
      <c r="M281" s="256"/>
      <c r="N281" s="257">
        <v>1000</v>
      </c>
    </row>
    <row r="282" spans="1:14" ht="51" x14ac:dyDescent="0.25">
      <c r="A282" s="151"/>
      <c r="B282" s="190"/>
      <c r="C282" s="211" t="s">
        <v>567</v>
      </c>
      <c r="D282" s="211" t="s">
        <v>477</v>
      </c>
      <c r="E282" s="211" t="s">
        <v>496</v>
      </c>
      <c r="F282" s="212" t="s">
        <v>238</v>
      </c>
      <c r="G282" s="254"/>
      <c r="H282" s="255">
        <v>0</v>
      </c>
      <c r="I282" s="256"/>
      <c r="J282" s="255">
        <v>638.66999999999996</v>
      </c>
      <c r="K282" s="256"/>
      <c r="L282" s="255">
        <v>1819.34</v>
      </c>
      <c r="M282" s="256"/>
      <c r="N282" s="257">
        <v>3000</v>
      </c>
    </row>
    <row r="283" spans="1:14" ht="25.5" x14ac:dyDescent="0.25">
      <c r="A283" s="151"/>
      <c r="B283" s="190"/>
      <c r="C283" s="211" t="s">
        <v>568</v>
      </c>
      <c r="D283" s="211" t="s">
        <v>469</v>
      </c>
      <c r="E283" s="211" t="s">
        <v>470</v>
      </c>
      <c r="F283" s="212" t="s">
        <v>197</v>
      </c>
      <c r="G283" s="254"/>
      <c r="H283" s="255">
        <v>219.6</v>
      </c>
      <c r="I283" s="256"/>
      <c r="J283" s="255">
        <v>219.6</v>
      </c>
      <c r="K283" s="256"/>
      <c r="L283" s="255">
        <v>359.8</v>
      </c>
      <c r="M283" s="256"/>
      <c r="N283" s="257">
        <v>500</v>
      </c>
    </row>
    <row r="284" spans="1:14" ht="51" x14ac:dyDescent="0.25">
      <c r="A284" s="151"/>
      <c r="B284" s="190"/>
      <c r="C284" s="211" t="s">
        <v>569</v>
      </c>
      <c r="D284" s="211" t="s">
        <v>530</v>
      </c>
      <c r="E284" s="211" t="s">
        <v>531</v>
      </c>
      <c r="F284" s="212" t="s">
        <v>197</v>
      </c>
      <c r="G284" s="254"/>
      <c r="H284" s="255">
        <v>2820.82</v>
      </c>
      <c r="I284" s="256"/>
      <c r="J284" s="255">
        <v>4129.1000000000004</v>
      </c>
      <c r="K284" s="256"/>
      <c r="L284" s="255">
        <v>9431.56</v>
      </c>
      <c r="M284" s="256"/>
      <c r="N284" s="257">
        <v>14734</v>
      </c>
    </row>
    <row r="285" spans="1:14" ht="51" x14ac:dyDescent="0.25">
      <c r="A285" s="151"/>
      <c r="B285" s="190"/>
      <c r="C285" s="211" t="s">
        <v>570</v>
      </c>
      <c r="D285" s="211" t="s">
        <v>530</v>
      </c>
      <c r="E285" s="211" t="s">
        <v>533</v>
      </c>
      <c r="F285" s="212" t="s">
        <v>197</v>
      </c>
      <c r="G285" s="254"/>
      <c r="H285" s="255">
        <v>0</v>
      </c>
      <c r="I285" s="256"/>
      <c r="J285" s="255">
        <v>0</v>
      </c>
      <c r="K285" s="256"/>
      <c r="L285" s="255">
        <v>1222.44</v>
      </c>
      <c r="M285" s="256"/>
      <c r="N285" s="257">
        <v>3058.11</v>
      </c>
    </row>
    <row r="286" spans="1:14" ht="51" x14ac:dyDescent="0.25">
      <c r="A286" s="151"/>
      <c r="B286" s="190"/>
      <c r="C286" s="211" t="s">
        <v>571</v>
      </c>
      <c r="D286" s="211" t="s">
        <v>535</v>
      </c>
      <c r="E286" s="211" t="s">
        <v>536</v>
      </c>
      <c r="F286" s="212" t="s">
        <v>197</v>
      </c>
      <c r="G286" s="254"/>
      <c r="H286" s="255">
        <v>0</v>
      </c>
      <c r="I286" s="256"/>
      <c r="J286" s="255">
        <v>31297.98</v>
      </c>
      <c r="K286" s="256"/>
      <c r="L286" s="255">
        <v>41093</v>
      </c>
      <c r="M286" s="256"/>
      <c r="N286" s="257">
        <v>55785.52</v>
      </c>
    </row>
    <row r="287" spans="1:14" ht="51" x14ac:dyDescent="0.25">
      <c r="A287" s="151"/>
      <c r="B287" s="190"/>
      <c r="C287" s="211" t="s">
        <v>572</v>
      </c>
      <c r="D287" s="211" t="s">
        <v>530</v>
      </c>
      <c r="E287" s="211" t="s">
        <v>538</v>
      </c>
      <c r="F287" s="212" t="s">
        <v>197</v>
      </c>
      <c r="G287" s="254"/>
      <c r="H287" s="255">
        <v>0</v>
      </c>
      <c r="I287" s="256"/>
      <c r="J287" s="255">
        <v>15.53</v>
      </c>
      <c r="K287" s="256"/>
      <c r="L287" s="255">
        <v>2277.5300000000002</v>
      </c>
      <c r="M287" s="256"/>
      <c r="N287" s="257">
        <v>4523.67</v>
      </c>
    </row>
    <row r="288" spans="1:14" ht="25.5" x14ac:dyDescent="0.25">
      <c r="A288" s="151"/>
      <c r="B288" s="190"/>
      <c r="C288" s="211" t="s">
        <v>573</v>
      </c>
      <c r="D288" s="211" t="s">
        <v>530</v>
      </c>
      <c r="E288" s="211" t="s">
        <v>266</v>
      </c>
      <c r="F288" s="212" t="s">
        <v>197</v>
      </c>
      <c r="G288" s="254"/>
      <c r="H288" s="255">
        <v>552.66</v>
      </c>
      <c r="I288" s="256"/>
      <c r="J288" s="255">
        <v>1934.52</v>
      </c>
      <c r="K288" s="256"/>
      <c r="L288" s="255">
        <v>1934.52</v>
      </c>
      <c r="M288" s="256"/>
      <c r="N288" s="257">
        <v>2062.5100000000002</v>
      </c>
    </row>
    <row r="289" spans="1:14" ht="38.25" x14ac:dyDescent="0.25">
      <c r="A289" s="151"/>
      <c r="B289" s="190"/>
      <c r="C289" s="211" t="s">
        <v>574</v>
      </c>
      <c r="D289" s="211" t="s">
        <v>530</v>
      </c>
      <c r="E289" s="211" t="s">
        <v>533</v>
      </c>
      <c r="F289" s="212" t="s">
        <v>197</v>
      </c>
      <c r="G289" s="254"/>
      <c r="H289" s="255">
        <v>0</v>
      </c>
      <c r="I289" s="256"/>
      <c r="J289" s="255">
        <v>0</v>
      </c>
      <c r="K289" s="256"/>
      <c r="L289" s="255">
        <v>0</v>
      </c>
      <c r="M289" s="256"/>
      <c r="N289" s="257">
        <v>122</v>
      </c>
    </row>
    <row r="290" spans="1:14" ht="25.5" x14ac:dyDescent="0.25">
      <c r="A290" s="151"/>
      <c r="B290" s="190"/>
      <c r="C290" s="211" t="s">
        <v>575</v>
      </c>
      <c r="D290" s="211" t="s">
        <v>469</v>
      </c>
      <c r="E290" s="211" t="s">
        <v>470</v>
      </c>
      <c r="F290" s="212" t="s">
        <v>197</v>
      </c>
      <c r="G290" s="254"/>
      <c r="H290" s="255">
        <v>1194</v>
      </c>
      <c r="I290" s="256"/>
      <c r="J290" s="255">
        <v>4768.6000000000004</v>
      </c>
      <c r="K290" s="256"/>
      <c r="L290" s="255">
        <v>5536.6</v>
      </c>
      <c r="M290" s="256"/>
      <c r="N290" s="257">
        <v>6304.2</v>
      </c>
    </row>
    <row r="291" spans="1:14" ht="38.25" x14ac:dyDescent="0.25">
      <c r="A291" s="151"/>
      <c r="B291" s="190"/>
      <c r="C291" s="211" t="s">
        <v>576</v>
      </c>
      <c r="D291" s="211" t="s">
        <v>477</v>
      </c>
      <c r="E291" s="211" t="s">
        <v>577</v>
      </c>
      <c r="F291" s="212" t="s">
        <v>197</v>
      </c>
      <c r="G291" s="254"/>
      <c r="H291" s="255">
        <v>0</v>
      </c>
      <c r="I291" s="256"/>
      <c r="J291" s="255">
        <v>610</v>
      </c>
      <c r="K291" s="256"/>
      <c r="L291" s="255">
        <v>1805</v>
      </c>
      <c r="M291" s="256"/>
      <c r="N291" s="257">
        <v>3000</v>
      </c>
    </row>
    <row r="292" spans="1:14" ht="51" x14ac:dyDescent="0.25">
      <c r="A292" s="151"/>
      <c r="B292" s="190"/>
      <c r="C292" s="211" t="s">
        <v>578</v>
      </c>
      <c r="D292" s="211" t="s">
        <v>530</v>
      </c>
      <c r="E292" s="211" t="s">
        <v>533</v>
      </c>
      <c r="F292" s="212" t="s">
        <v>197</v>
      </c>
      <c r="G292" s="254"/>
      <c r="H292" s="255">
        <v>1776.16</v>
      </c>
      <c r="I292" s="256"/>
      <c r="J292" s="255">
        <v>2852.02</v>
      </c>
      <c r="K292" s="256"/>
      <c r="L292" s="255">
        <v>9487.02</v>
      </c>
      <c r="M292" s="256"/>
      <c r="N292" s="257">
        <v>16120.91</v>
      </c>
    </row>
    <row r="293" spans="1:14" ht="38.25" x14ac:dyDescent="0.25">
      <c r="A293" s="151"/>
      <c r="B293" s="190"/>
      <c r="C293" s="211" t="s">
        <v>579</v>
      </c>
      <c r="D293" s="211" t="s">
        <v>535</v>
      </c>
      <c r="E293" s="211" t="s">
        <v>536</v>
      </c>
      <c r="F293" s="212" t="s">
        <v>197</v>
      </c>
      <c r="G293" s="254"/>
      <c r="H293" s="255">
        <v>0</v>
      </c>
      <c r="I293" s="256"/>
      <c r="J293" s="255">
        <v>31297.98</v>
      </c>
      <c r="K293" s="256"/>
      <c r="L293" s="255">
        <v>32648.99</v>
      </c>
      <c r="M293" s="256"/>
      <c r="N293" s="257">
        <v>34000</v>
      </c>
    </row>
    <row r="294" spans="1:14" ht="38.25" x14ac:dyDescent="0.25">
      <c r="A294" s="151"/>
      <c r="B294" s="190"/>
      <c r="C294" s="211" t="s">
        <v>580</v>
      </c>
      <c r="D294" s="211" t="s">
        <v>501</v>
      </c>
      <c r="E294" s="211" t="s">
        <v>266</v>
      </c>
      <c r="F294" s="212" t="s">
        <v>197</v>
      </c>
      <c r="G294" s="254"/>
      <c r="H294" s="255">
        <v>5037.6400000000003</v>
      </c>
      <c r="I294" s="256"/>
      <c r="J294" s="255">
        <v>7943.07</v>
      </c>
      <c r="K294" s="256"/>
      <c r="L294" s="255">
        <v>14366.16</v>
      </c>
      <c r="M294" s="256"/>
      <c r="N294" s="257">
        <v>22136.38</v>
      </c>
    </row>
    <row r="295" spans="1:14" ht="25.5" x14ac:dyDescent="0.25">
      <c r="A295" s="151"/>
      <c r="B295" s="190"/>
      <c r="C295" s="211" t="s">
        <v>581</v>
      </c>
      <c r="D295" s="211" t="s">
        <v>530</v>
      </c>
      <c r="E295" s="211" t="s">
        <v>582</v>
      </c>
      <c r="F295" s="212" t="s">
        <v>279</v>
      </c>
      <c r="G295" s="254"/>
      <c r="H295" s="255">
        <v>0</v>
      </c>
      <c r="I295" s="256"/>
      <c r="J295" s="255">
        <v>151819.79999999999</v>
      </c>
      <c r="K295" s="256"/>
      <c r="L295" s="255">
        <v>151819.79999999999</v>
      </c>
      <c r="M295" s="256"/>
      <c r="N295" s="257">
        <v>303700</v>
      </c>
    </row>
    <row r="296" spans="1:14" ht="25.5" x14ac:dyDescent="0.25">
      <c r="A296" s="151"/>
      <c r="B296" s="190"/>
      <c r="C296" s="211" t="s">
        <v>583</v>
      </c>
      <c r="D296" s="211" t="s">
        <v>474</v>
      </c>
      <c r="E296" s="211" t="s">
        <v>475</v>
      </c>
      <c r="F296" s="212" t="s">
        <v>197</v>
      </c>
      <c r="G296" s="254"/>
      <c r="H296" s="255">
        <v>1233.8</v>
      </c>
      <c r="I296" s="256"/>
      <c r="J296" s="255">
        <v>1233.8</v>
      </c>
      <c r="K296" s="256"/>
      <c r="L296" s="255">
        <v>9482.7999999999993</v>
      </c>
      <c r="M296" s="256"/>
      <c r="N296" s="257">
        <v>17730.46</v>
      </c>
    </row>
    <row r="297" spans="1:14" ht="25.5" x14ac:dyDescent="0.25">
      <c r="A297" s="151"/>
      <c r="B297" s="190"/>
      <c r="C297" s="211" t="s">
        <v>584</v>
      </c>
      <c r="D297" s="211" t="s">
        <v>477</v>
      </c>
      <c r="E297" s="211" t="s">
        <v>577</v>
      </c>
      <c r="F297" s="212" t="s">
        <v>197</v>
      </c>
      <c r="G297" s="254"/>
      <c r="H297" s="255">
        <v>0</v>
      </c>
      <c r="I297" s="256"/>
      <c r="J297" s="255">
        <v>0</v>
      </c>
      <c r="K297" s="256"/>
      <c r="L297" s="255">
        <v>500</v>
      </c>
      <c r="M297" s="256"/>
      <c r="N297" s="257">
        <v>1000</v>
      </c>
    </row>
    <row r="298" spans="1:14" ht="25.5" x14ac:dyDescent="0.25">
      <c r="A298" s="151"/>
      <c r="B298" s="190"/>
      <c r="C298" s="211" t="s">
        <v>585</v>
      </c>
      <c r="D298" s="211" t="s">
        <v>530</v>
      </c>
      <c r="E298" s="211" t="s">
        <v>266</v>
      </c>
      <c r="F298" s="212" t="s">
        <v>197</v>
      </c>
      <c r="G298" s="254"/>
      <c r="H298" s="255">
        <v>2499.1799999999998</v>
      </c>
      <c r="I298" s="256"/>
      <c r="J298" s="255">
        <v>3630.99</v>
      </c>
      <c r="K298" s="256"/>
      <c r="L298" s="255">
        <v>4342.42</v>
      </c>
      <c r="M298" s="256"/>
      <c r="N298" s="257">
        <v>5053.8500000000004</v>
      </c>
    </row>
    <row r="299" spans="1:14" ht="25.5" x14ac:dyDescent="0.25">
      <c r="A299" s="151"/>
      <c r="B299" s="190"/>
      <c r="C299" s="211" t="s">
        <v>586</v>
      </c>
      <c r="D299" s="211" t="s">
        <v>469</v>
      </c>
      <c r="E299" s="211" t="s">
        <v>470</v>
      </c>
      <c r="F299" s="212" t="s">
        <v>197</v>
      </c>
      <c r="G299" s="254"/>
      <c r="H299" s="255">
        <v>183</v>
      </c>
      <c r="I299" s="256"/>
      <c r="J299" s="255">
        <v>274.5</v>
      </c>
      <c r="K299" s="256"/>
      <c r="L299" s="255">
        <v>2181.75</v>
      </c>
      <c r="M299" s="256"/>
      <c r="N299" s="257">
        <v>4089.01</v>
      </c>
    </row>
    <row r="300" spans="1:14" ht="25.5" x14ac:dyDescent="0.25">
      <c r="A300" s="151"/>
      <c r="B300" s="190"/>
      <c r="C300" s="211" t="s">
        <v>587</v>
      </c>
      <c r="D300" s="211" t="s">
        <v>498</v>
      </c>
      <c r="E300" s="211" t="s">
        <v>499</v>
      </c>
      <c r="F300" s="212" t="s">
        <v>197</v>
      </c>
      <c r="G300" s="254"/>
      <c r="H300" s="255">
        <v>0</v>
      </c>
      <c r="I300" s="256"/>
      <c r="J300" s="255">
        <v>660</v>
      </c>
      <c r="K300" s="256"/>
      <c r="L300" s="255">
        <v>1330</v>
      </c>
      <c r="M300" s="256"/>
      <c r="N300" s="257">
        <v>2000</v>
      </c>
    </row>
    <row r="301" spans="1:14" ht="38.25" x14ac:dyDescent="0.25">
      <c r="A301" s="151"/>
      <c r="B301" s="190"/>
      <c r="C301" s="211" t="s">
        <v>588</v>
      </c>
      <c r="D301" s="211" t="s">
        <v>477</v>
      </c>
      <c r="E301" s="211" t="s">
        <v>496</v>
      </c>
      <c r="F301" s="212" t="s">
        <v>197</v>
      </c>
      <c r="G301" s="254"/>
      <c r="H301" s="255">
        <v>26901</v>
      </c>
      <c r="I301" s="256"/>
      <c r="J301" s="255">
        <v>56760.5</v>
      </c>
      <c r="K301" s="256"/>
      <c r="L301" s="255">
        <v>76763.759999999995</v>
      </c>
      <c r="M301" s="256"/>
      <c r="N301" s="257">
        <v>96767.03</v>
      </c>
    </row>
    <row r="302" spans="1:14" ht="25.5" x14ac:dyDescent="0.25">
      <c r="A302" s="151"/>
      <c r="B302" s="190"/>
      <c r="C302" s="211" t="s">
        <v>589</v>
      </c>
      <c r="D302" s="211" t="s">
        <v>469</v>
      </c>
      <c r="E302" s="211" t="s">
        <v>590</v>
      </c>
      <c r="F302" s="212" t="s">
        <v>197</v>
      </c>
      <c r="G302" s="254"/>
      <c r="H302" s="255">
        <v>12483.9</v>
      </c>
      <c r="I302" s="256"/>
      <c r="J302" s="255">
        <v>31209.75</v>
      </c>
      <c r="K302" s="256"/>
      <c r="L302" s="255">
        <v>59366.07</v>
      </c>
      <c r="M302" s="256"/>
      <c r="N302" s="257">
        <v>87522.4</v>
      </c>
    </row>
    <row r="303" spans="1:14" ht="25.5" x14ac:dyDescent="0.25">
      <c r="A303" s="151"/>
      <c r="B303" s="190"/>
      <c r="C303" s="211" t="s">
        <v>591</v>
      </c>
      <c r="D303" s="211" t="s">
        <v>469</v>
      </c>
      <c r="E303" s="211" t="s">
        <v>590</v>
      </c>
      <c r="F303" s="212" t="s">
        <v>197</v>
      </c>
      <c r="G303" s="254"/>
      <c r="H303" s="255">
        <v>245.36</v>
      </c>
      <c r="I303" s="256"/>
      <c r="J303" s="255">
        <v>1650.5</v>
      </c>
      <c r="K303" s="256"/>
      <c r="L303" s="255">
        <v>3197.93</v>
      </c>
      <c r="M303" s="256"/>
      <c r="N303" s="257">
        <v>4745.3599999999997</v>
      </c>
    </row>
    <row r="304" spans="1:14" ht="25.5" x14ac:dyDescent="0.25">
      <c r="A304" s="151"/>
      <c r="B304" s="190"/>
      <c r="C304" s="211" t="s">
        <v>592</v>
      </c>
      <c r="D304" s="211" t="s">
        <v>469</v>
      </c>
      <c r="E304" s="211" t="s">
        <v>590</v>
      </c>
      <c r="F304" s="212" t="s">
        <v>238</v>
      </c>
      <c r="G304" s="254"/>
      <c r="H304" s="255">
        <v>10545.74</v>
      </c>
      <c r="I304" s="256"/>
      <c r="J304" s="255">
        <v>20518.599999999999</v>
      </c>
      <c r="K304" s="256"/>
      <c r="L304" s="255">
        <v>40766.800000000003</v>
      </c>
      <c r="M304" s="256"/>
      <c r="N304" s="257">
        <v>61015</v>
      </c>
    </row>
    <row r="305" spans="1:14" ht="25.5" x14ac:dyDescent="0.25">
      <c r="A305" s="151"/>
      <c r="B305" s="190"/>
      <c r="C305" s="211" t="s">
        <v>593</v>
      </c>
      <c r="D305" s="211" t="s">
        <v>469</v>
      </c>
      <c r="E305" s="211" t="s">
        <v>590</v>
      </c>
      <c r="F305" s="212" t="s">
        <v>197</v>
      </c>
      <c r="G305" s="254"/>
      <c r="H305" s="255">
        <v>1473</v>
      </c>
      <c r="I305" s="256"/>
      <c r="J305" s="255">
        <v>1711</v>
      </c>
      <c r="K305" s="256"/>
      <c r="L305" s="255">
        <v>18699.75</v>
      </c>
      <c r="M305" s="256"/>
      <c r="N305" s="257">
        <v>35688.51</v>
      </c>
    </row>
    <row r="306" spans="1:14" ht="38.25" x14ac:dyDescent="0.25">
      <c r="A306" s="151"/>
      <c r="B306" s="190"/>
      <c r="C306" s="211" t="s">
        <v>594</v>
      </c>
      <c r="D306" s="211" t="s">
        <v>469</v>
      </c>
      <c r="E306" s="211" t="s">
        <v>590</v>
      </c>
      <c r="F306" s="212" t="s">
        <v>197</v>
      </c>
      <c r="G306" s="254"/>
      <c r="H306" s="255">
        <v>37108.33</v>
      </c>
      <c r="I306" s="256"/>
      <c r="J306" s="255">
        <v>197010.17</v>
      </c>
      <c r="K306" s="256"/>
      <c r="L306" s="255">
        <v>310742.28999999998</v>
      </c>
      <c r="M306" s="256"/>
      <c r="N306" s="257">
        <v>424474.42</v>
      </c>
    </row>
    <row r="307" spans="1:14" ht="25.5" x14ac:dyDescent="0.25">
      <c r="A307" s="151"/>
      <c r="B307" s="190"/>
      <c r="C307" s="211" t="s">
        <v>595</v>
      </c>
      <c r="D307" s="211" t="s">
        <v>469</v>
      </c>
      <c r="E307" s="211" t="s">
        <v>590</v>
      </c>
      <c r="F307" s="212" t="s">
        <v>197</v>
      </c>
      <c r="G307" s="254"/>
      <c r="H307" s="255">
        <v>37809.379999999997</v>
      </c>
      <c r="I307" s="256"/>
      <c r="J307" s="255">
        <v>73623.490000000005</v>
      </c>
      <c r="K307" s="256"/>
      <c r="L307" s="255">
        <v>137334.71</v>
      </c>
      <c r="M307" s="256"/>
      <c r="N307" s="257">
        <v>201045.93</v>
      </c>
    </row>
    <row r="308" spans="1:14" ht="25.5" x14ac:dyDescent="0.25">
      <c r="A308" s="151"/>
      <c r="B308" s="190"/>
      <c r="C308" s="211" t="s">
        <v>596</v>
      </c>
      <c r="D308" s="211" t="s">
        <v>469</v>
      </c>
      <c r="E308" s="211" t="s">
        <v>590</v>
      </c>
      <c r="F308" s="212" t="s">
        <v>197</v>
      </c>
      <c r="G308" s="254"/>
      <c r="H308" s="255">
        <v>0</v>
      </c>
      <c r="I308" s="256"/>
      <c r="J308" s="255">
        <v>0</v>
      </c>
      <c r="K308" s="256"/>
      <c r="L308" s="255">
        <v>500</v>
      </c>
      <c r="M308" s="256"/>
      <c r="N308" s="257">
        <v>1000</v>
      </c>
    </row>
    <row r="309" spans="1:14" ht="38.25" x14ac:dyDescent="0.25">
      <c r="A309" s="151"/>
      <c r="B309" s="190"/>
      <c r="C309" s="211" t="s">
        <v>597</v>
      </c>
      <c r="D309" s="211" t="s">
        <v>501</v>
      </c>
      <c r="E309" s="211" t="s">
        <v>546</v>
      </c>
      <c r="F309" s="212" t="s">
        <v>197</v>
      </c>
      <c r="G309" s="254"/>
      <c r="H309" s="255">
        <v>2440</v>
      </c>
      <c r="I309" s="256"/>
      <c r="J309" s="255">
        <v>9057.2800000000007</v>
      </c>
      <c r="K309" s="256"/>
      <c r="L309" s="255">
        <v>16054.28</v>
      </c>
      <c r="M309" s="256"/>
      <c r="N309" s="257">
        <v>23431.040000000001</v>
      </c>
    </row>
    <row r="310" spans="1:14" ht="38.25" x14ac:dyDescent="0.25">
      <c r="A310" s="151"/>
      <c r="B310" s="190"/>
      <c r="C310" s="211" t="s">
        <v>598</v>
      </c>
      <c r="D310" s="211" t="s">
        <v>477</v>
      </c>
      <c r="E310" s="211" t="s">
        <v>599</v>
      </c>
      <c r="F310" s="212" t="s">
        <v>197</v>
      </c>
      <c r="G310" s="254"/>
      <c r="H310" s="255">
        <v>1117.2</v>
      </c>
      <c r="I310" s="256"/>
      <c r="J310" s="255">
        <v>2459.1999999999998</v>
      </c>
      <c r="K310" s="256"/>
      <c r="L310" s="255">
        <v>5661.93</v>
      </c>
      <c r="M310" s="256"/>
      <c r="N310" s="257">
        <v>8864.67</v>
      </c>
    </row>
    <row r="311" spans="1:14" ht="25.5" x14ac:dyDescent="0.25">
      <c r="A311" s="151"/>
      <c r="B311" s="190"/>
      <c r="C311" s="211" t="s">
        <v>600</v>
      </c>
      <c r="D311" s="211" t="s">
        <v>477</v>
      </c>
      <c r="E311" s="211" t="s">
        <v>266</v>
      </c>
      <c r="F311" s="212" t="s">
        <v>197</v>
      </c>
      <c r="G311" s="254"/>
      <c r="H311" s="255">
        <v>37210</v>
      </c>
      <c r="I311" s="256"/>
      <c r="J311" s="255">
        <v>37210</v>
      </c>
      <c r="K311" s="256"/>
      <c r="L311" s="255">
        <v>37210</v>
      </c>
      <c r="M311" s="256"/>
      <c r="N311" s="257">
        <v>84410</v>
      </c>
    </row>
    <row r="312" spans="1:14" ht="38.25" x14ac:dyDescent="0.25">
      <c r="A312" s="151"/>
      <c r="B312" s="190"/>
      <c r="C312" s="211" t="s">
        <v>601</v>
      </c>
      <c r="D312" s="211" t="s">
        <v>530</v>
      </c>
      <c r="E312" s="211" t="s">
        <v>531</v>
      </c>
      <c r="F312" s="212" t="s">
        <v>197</v>
      </c>
      <c r="G312" s="254"/>
      <c r="H312" s="255">
        <v>0</v>
      </c>
      <c r="I312" s="256"/>
      <c r="J312" s="255">
        <v>0</v>
      </c>
      <c r="K312" s="256"/>
      <c r="L312" s="255">
        <v>8434.11</v>
      </c>
      <c r="M312" s="256"/>
      <c r="N312" s="257">
        <v>16868.23</v>
      </c>
    </row>
    <row r="313" spans="1:14" ht="38.25" x14ac:dyDescent="0.25">
      <c r="A313" s="151"/>
      <c r="B313" s="190"/>
      <c r="C313" s="211" t="s">
        <v>602</v>
      </c>
      <c r="D313" s="211" t="s">
        <v>535</v>
      </c>
      <c r="E313" s="211" t="s">
        <v>536</v>
      </c>
      <c r="F313" s="212" t="s">
        <v>197</v>
      </c>
      <c r="G313" s="254"/>
      <c r="H313" s="255">
        <v>87524.25</v>
      </c>
      <c r="I313" s="256"/>
      <c r="J313" s="255">
        <v>180057.79</v>
      </c>
      <c r="K313" s="256"/>
      <c r="L313" s="255">
        <v>310096.90000000002</v>
      </c>
      <c r="M313" s="256"/>
      <c r="N313" s="257">
        <v>440136.01</v>
      </c>
    </row>
    <row r="314" spans="1:14" ht="38.25" x14ac:dyDescent="0.25">
      <c r="A314" s="151"/>
      <c r="B314" s="190"/>
      <c r="C314" s="211" t="s">
        <v>603</v>
      </c>
      <c r="D314" s="211" t="s">
        <v>530</v>
      </c>
      <c r="E314" s="211" t="s">
        <v>582</v>
      </c>
      <c r="F314" s="212" t="s">
        <v>197</v>
      </c>
      <c r="G314" s="254"/>
      <c r="H314" s="255">
        <v>3236.33</v>
      </c>
      <c r="I314" s="256"/>
      <c r="J314" s="255">
        <v>6502.7</v>
      </c>
      <c r="K314" s="256"/>
      <c r="L314" s="255">
        <v>10288.44</v>
      </c>
      <c r="M314" s="256"/>
      <c r="N314" s="257">
        <v>14074.18</v>
      </c>
    </row>
    <row r="315" spans="1:14" ht="38.25" x14ac:dyDescent="0.25">
      <c r="A315" s="151"/>
      <c r="B315" s="190"/>
      <c r="C315" s="211" t="s">
        <v>604</v>
      </c>
      <c r="D315" s="211" t="s">
        <v>530</v>
      </c>
      <c r="E315" s="211" t="s">
        <v>531</v>
      </c>
      <c r="F315" s="212" t="s">
        <v>197</v>
      </c>
      <c r="G315" s="254"/>
      <c r="H315" s="255">
        <v>10776.03</v>
      </c>
      <c r="I315" s="256"/>
      <c r="J315" s="255">
        <v>15383.77</v>
      </c>
      <c r="K315" s="256"/>
      <c r="L315" s="255">
        <v>26731.77</v>
      </c>
      <c r="M315" s="256"/>
      <c r="N315" s="257">
        <v>38079.74</v>
      </c>
    </row>
    <row r="316" spans="1:14" ht="38.25" x14ac:dyDescent="0.25">
      <c r="A316" s="151"/>
      <c r="B316" s="190"/>
      <c r="C316" s="211" t="s">
        <v>605</v>
      </c>
      <c r="D316" s="211" t="s">
        <v>477</v>
      </c>
      <c r="E316" s="211" t="s">
        <v>496</v>
      </c>
      <c r="F316" s="212" t="s">
        <v>197</v>
      </c>
      <c r="G316" s="254"/>
      <c r="H316" s="255">
        <v>16707.82</v>
      </c>
      <c r="I316" s="256"/>
      <c r="J316" s="255">
        <v>47229.82</v>
      </c>
      <c r="K316" s="256"/>
      <c r="L316" s="255">
        <v>71987.33</v>
      </c>
      <c r="M316" s="256"/>
      <c r="N316" s="257">
        <v>96744.85</v>
      </c>
    </row>
    <row r="317" spans="1:14" ht="25.5" x14ac:dyDescent="0.25">
      <c r="A317" s="151"/>
      <c r="B317" s="190"/>
      <c r="C317" s="211" t="s">
        <v>606</v>
      </c>
      <c r="D317" s="211" t="s">
        <v>477</v>
      </c>
      <c r="E317" s="211" t="s">
        <v>266</v>
      </c>
      <c r="F317" s="212" t="s">
        <v>197</v>
      </c>
      <c r="G317" s="254"/>
      <c r="H317" s="255">
        <v>0</v>
      </c>
      <c r="I317" s="256"/>
      <c r="J317" s="255">
        <v>4920.8500000000004</v>
      </c>
      <c r="K317" s="256"/>
      <c r="L317" s="255">
        <v>5493.85</v>
      </c>
      <c r="M317" s="256"/>
      <c r="N317" s="257">
        <v>6066.26</v>
      </c>
    </row>
    <row r="318" spans="1:14" ht="25.5" x14ac:dyDescent="0.25">
      <c r="A318" s="151"/>
      <c r="B318" s="190"/>
      <c r="C318" s="211" t="s">
        <v>607</v>
      </c>
      <c r="D318" s="211" t="s">
        <v>469</v>
      </c>
      <c r="E318" s="211" t="s">
        <v>608</v>
      </c>
      <c r="F318" s="212" t="s">
        <v>197</v>
      </c>
      <c r="G318" s="254"/>
      <c r="H318" s="255">
        <v>0</v>
      </c>
      <c r="I318" s="256"/>
      <c r="J318" s="255">
        <v>18010.8</v>
      </c>
      <c r="K318" s="256"/>
      <c r="L318" s="255">
        <v>18010.8</v>
      </c>
      <c r="M318" s="256"/>
      <c r="N318" s="257">
        <v>18500</v>
      </c>
    </row>
    <row r="319" spans="1:14" ht="38.25" x14ac:dyDescent="0.25">
      <c r="A319" s="151"/>
      <c r="B319" s="190"/>
      <c r="C319" s="211" t="s">
        <v>609</v>
      </c>
      <c r="D319" s="211" t="s">
        <v>501</v>
      </c>
      <c r="E319" s="211" t="s">
        <v>610</v>
      </c>
      <c r="F319" s="212" t="s">
        <v>197</v>
      </c>
      <c r="G319" s="254"/>
      <c r="H319" s="255">
        <v>0</v>
      </c>
      <c r="I319" s="256"/>
      <c r="J319" s="255">
        <v>3060.17</v>
      </c>
      <c r="K319" s="256"/>
      <c r="L319" s="255">
        <v>5416.57</v>
      </c>
      <c r="M319" s="256"/>
      <c r="N319" s="257">
        <v>7074.4</v>
      </c>
    </row>
    <row r="320" spans="1:14" ht="38.25" x14ac:dyDescent="0.25">
      <c r="A320" s="151"/>
      <c r="B320" s="190"/>
      <c r="C320" s="211" t="s">
        <v>611</v>
      </c>
      <c r="D320" s="211" t="s">
        <v>469</v>
      </c>
      <c r="E320" s="211" t="s">
        <v>470</v>
      </c>
      <c r="F320" s="212" t="s">
        <v>197</v>
      </c>
      <c r="G320" s="254"/>
      <c r="H320" s="255">
        <v>0</v>
      </c>
      <c r="I320" s="256"/>
      <c r="J320" s="255">
        <v>0</v>
      </c>
      <c r="K320" s="256"/>
      <c r="L320" s="255">
        <v>0</v>
      </c>
      <c r="M320" s="256"/>
      <c r="N320" s="257">
        <v>230</v>
      </c>
    </row>
    <row r="321" spans="1:14" ht="25.5" x14ac:dyDescent="0.25">
      <c r="A321" s="151"/>
      <c r="B321" s="190"/>
      <c r="C321" s="211" t="s">
        <v>612</v>
      </c>
      <c r="D321" s="211" t="s">
        <v>474</v>
      </c>
      <c r="E321" s="211" t="s">
        <v>475</v>
      </c>
      <c r="F321" s="212" t="s">
        <v>197</v>
      </c>
      <c r="G321" s="254"/>
      <c r="H321" s="255">
        <v>0</v>
      </c>
      <c r="I321" s="256"/>
      <c r="J321" s="255">
        <v>0</v>
      </c>
      <c r="K321" s="256"/>
      <c r="L321" s="255">
        <v>82672.25</v>
      </c>
      <c r="M321" s="256"/>
      <c r="N321" s="257">
        <v>165344.5</v>
      </c>
    </row>
    <row r="322" spans="1:14" ht="38.25" x14ac:dyDescent="0.25">
      <c r="A322" s="151"/>
      <c r="B322" s="190"/>
      <c r="C322" s="211" t="s">
        <v>613</v>
      </c>
      <c r="D322" s="211" t="s">
        <v>501</v>
      </c>
      <c r="E322" s="211" t="s">
        <v>546</v>
      </c>
      <c r="F322" s="212" t="s">
        <v>197</v>
      </c>
      <c r="G322" s="254"/>
      <c r="H322" s="255">
        <v>0</v>
      </c>
      <c r="I322" s="256"/>
      <c r="J322" s="255">
        <v>1244.4000000000001</v>
      </c>
      <c r="K322" s="256"/>
      <c r="L322" s="255">
        <v>3037.57</v>
      </c>
      <c r="M322" s="256"/>
      <c r="N322" s="257">
        <v>4830.74</v>
      </c>
    </row>
    <row r="323" spans="1:14" ht="25.5" x14ac:dyDescent="0.25">
      <c r="A323" s="151"/>
      <c r="B323" s="190"/>
      <c r="C323" s="211" t="s">
        <v>614</v>
      </c>
      <c r="D323" s="211" t="s">
        <v>469</v>
      </c>
      <c r="E323" s="211" t="s">
        <v>470</v>
      </c>
      <c r="F323" s="212" t="s">
        <v>197</v>
      </c>
      <c r="G323" s="254"/>
      <c r="H323" s="255">
        <v>5124</v>
      </c>
      <c r="I323" s="256"/>
      <c r="J323" s="255">
        <v>23058</v>
      </c>
      <c r="K323" s="256"/>
      <c r="L323" s="255">
        <v>41032</v>
      </c>
      <c r="M323" s="256"/>
      <c r="N323" s="257">
        <v>59046</v>
      </c>
    </row>
    <row r="324" spans="1:14" ht="25.5" x14ac:dyDescent="0.25">
      <c r="A324" s="151"/>
      <c r="B324" s="190"/>
      <c r="C324" s="211" t="s">
        <v>615</v>
      </c>
      <c r="D324" s="211" t="s">
        <v>474</v>
      </c>
      <c r="E324" s="211" t="s">
        <v>475</v>
      </c>
      <c r="F324" s="212" t="s">
        <v>197</v>
      </c>
      <c r="G324" s="254"/>
      <c r="H324" s="255">
        <v>1050</v>
      </c>
      <c r="I324" s="256"/>
      <c r="J324" s="255">
        <v>1050</v>
      </c>
      <c r="K324" s="256"/>
      <c r="L324" s="255">
        <v>1600</v>
      </c>
      <c r="M324" s="256"/>
      <c r="N324" s="257">
        <v>2150</v>
      </c>
    </row>
    <row r="325" spans="1:14" ht="38.25" x14ac:dyDescent="0.25">
      <c r="A325" s="151"/>
      <c r="B325" s="190"/>
      <c r="C325" s="211" t="s">
        <v>616</v>
      </c>
      <c r="D325" s="211" t="s">
        <v>469</v>
      </c>
      <c r="E325" s="211" t="s">
        <v>470</v>
      </c>
      <c r="F325" s="212" t="s">
        <v>197</v>
      </c>
      <c r="G325" s="254"/>
      <c r="H325" s="255">
        <v>0</v>
      </c>
      <c r="I325" s="256"/>
      <c r="J325" s="255">
        <v>0</v>
      </c>
      <c r="K325" s="256"/>
      <c r="L325" s="255">
        <v>181.87</v>
      </c>
      <c r="M325" s="256"/>
      <c r="N325" s="257">
        <v>363.75</v>
      </c>
    </row>
    <row r="326" spans="1:14" ht="38.25" x14ac:dyDescent="0.25">
      <c r="A326" s="151"/>
      <c r="B326" s="190"/>
      <c r="C326" s="211" t="s">
        <v>617</v>
      </c>
      <c r="D326" s="211" t="s">
        <v>618</v>
      </c>
      <c r="E326" s="211" t="s">
        <v>619</v>
      </c>
      <c r="F326" s="212" t="s">
        <v>197</v>
      </c>
      <c r="G326" s="254"/>
      <c r="H326" s="255">
        <v>0</v>
      </c>
      <c r="I326" s="256"/>
      <c r="J326" s="255">
        <v>683.2</v>
      </c>
      <c r="K326" s="256"/>
      <c r="L326" s="255">
        <v>4841.6000000000004</v>
      </c>
      <c r="M326" s="256"/>
      <c r="N326" s="257">
        <v>9000</v>
      </c>
    </row>
    <row r="327" spans="1:14" ht="25.5" x14ac:dyDescent="0.25">
      <c r="A327" s="151"/>
      <c r="B327" s="190"/>
      <c r="C327" s="211" t="s">
        <v>620</v>
      </c>
      <c r="D327" s="211" t="s">
        <v>469</v>
      </c>
      <c r="E327" s="211" t="s">
        <v>470</v>
      </c>
      <c r="F327" s="212" t="s">
        <v>197</v>
      </c>
      <c r="G327" s="254"/>
      <c r="H327" s="255">
        <v>0</v>
      </c>
      <c r="I327" s="256"/>
      <c r="J327" s="255">
        <v>0</v>
      </c>
      <c r="K327" s="256"/>
      <c r="L327" s="255">
        <v>250</v>
      </c>
      <c r="M327" s="256"/>
      <c r="N327" s="257">
        <v>500</v>
      </c>
    </row>
    <row r="328" spans="1:14" ht="38.25" x14ac:dyDescent="0.25">
      <c r="A328" s="151"/>
      <c r="B328" s="190"/>
      <c r="C328" s="211" t="s">
        <v>621</v>
      </c>
      <c r="D328" s="211" t="s">
        <v>618</v>
      </c>
      <c r="E328" s="211" t="s">
        <v>619</v>
      </c>
      <c r="F328" s="212" t="s">
        <v>197</v>
      </c>
      <c r="G328" s="254"/>
      <c r="H328" s="255">
        <v>6647.52</v>
      </c>
      <c r="I328" s="256"/>
      <c r="J328" s="255">
        <v>23753.94</v>
      </c>
      <c r="K328" s="256"/>
      <c r="L328" s="255">
        <v>43310.53</v>
      </c>
      <c r="M328" s="256"/>
      <c r="N328" s="257">
        <v>62867.12</v>
      </c>
    </row>
    <row r="329" spans="1:14" ht="38.25" x14ac:dyDescent="0.25">
      <c r="A329" s="151"/>
      <c r="B329" s="190"/>
      <c r="C329" s="191" t="s">
        <v>622</v>
      </c>
      <c r="D329" s="191" t="s">
        <v>469</v>
      </c>
      <c r="E329" s="191" t="s">
        <v>470</v>
      </c>
      <c r="F329" s="195" t="s">
        <v>197</v>
      </c>
      <c r="G329" s="246"/>
      <c r="H329" s="250">
        <v>1967.47</v>
      </c>
      <c r="I329" s="248"/>
      <c r="J329" s="250">
        <v>13347.08</v>
      </c>
      <c r="K329" s="248"/>
      <c r="L329" s="250">
        <v>27775.62</v>
      </c>
      <c r="M329" s="248"/>
      <c r="N329" s="251">
        <v>42204.17</v>
      </c>
    </row>
    <row r="330" spans="1:14" x14ac:dyDescent="0.25">
      <c r="A330" s="151" t="s">
        <v>69</v>
      </c>
      <c r="B330" s="150" t="s">
        <v>14</v>
      </c>
      <c r="C330" s="193"/>
      <c r="D330" s="193"/>
      <c r="E330" s="193"/>
      <c r="F330" s="245"/>
      <c r="G330" s="83">
        <v>23945.360000000001</v>
      </c>
      <c r="H330" s="85">
        <f>SUM(H331:H353)</f>
        <v>113693.62</v>
      </c>
      <c r="I330" s="85">
        <v>71111.23</v>
      </c>
      <c r="J330" s="85">
        <f>SUM(J331:J353)</f>
        <v>202900.93000000002</v>
      </c>
      <c r="K330" s="85">
        <v>76408.429999999993</v>
      </c>
      <c r="L330" s="85">
        <f>SUM(L331:L353)</f>
        <v>390312.80999999994</v>
      </c>
      <c r="M330" s="85">
        <v>131747.76</v>
      </c>
      <c r="N330" s="87">
        <f>SUM(N331:N353)</f>
        <v>575232.42000000004</v>
      </c>
    </row>
    <row r="331" spans="1:14" ht="25.5" x14ac:dyDescent="0.25">
      <c r="A331" s="151"/>
      <c r="B331" s="190"/>
      <c r="C331" s="204" t="s">
        <v>623</v>
      </c>
      <c r="D331" s="204" t="s">
        <v>624</v>
      </c>
      <c r="E331" s="204" t="s">
        <v>625</v>
      </c>
      <c r="F331" s="206" t="s">
        <v>197</v>
      </c>
      <c r="G331" s="228"/>
      <c r="H331" s="235">
        <v>0</v>
      </c>
      <c r="I331" s="230"/>
      <c r="J331" s="235">
        <v>0</v>
      </c>
      <c r="K331" s="230"/>
      <c r="L331" s="235">
        <v>500</v>
      </c>
      <c r="M331" s="230"/>
      <c r="N331" s="236">
        <v>500</v>
      </c>
    </row>
    <row r="332" spans="1:14" ht="25.5" x14ac:dyDescent="0.25">
      <c r="A332" s="151"/>
      <c r="B332" s="190"/>
      <c r="C332" s="211" t="s">
        <v>626</v>
      </c>
      <c r="D332" s="211" t="s">
        <v>624</v>
      </c>
      <c r="E332" s="211" t="s">
        <v>625</v>
      </c>
      <c r="F332" s="212" t="s">
        <v>197</v>
      </c>
      <c r="G332" s="237"/>
      <c r="H332" s="238">
        <v>0</v>
      </c>
      <c r="I332" s="239"/>
      <c r="J332" s="238">
        <v>0</v>
      </c>
      <c r="K332" s="239"/>
      <c r="L332" s="238">
        <v>0</v>
      </c>
      <c r="M332" s="239"/>
      <c r="N332" s="240">
        <v>300</v>
      </c>
    </row>
    <row r="333" spans="1:14" ht="38.25" x14ac:dyDescent="0.25">
      <c r="A333" s="151"/>
      <c r="B333" s="190"/>
      <c r="C333" s="211" t="s">
        <v>627</v>
      </c>
      <c r="D333" s="211" t="s">
        <v>628</v>
      </c>
      <c r="E333" s="211" t="s">
        <v>629</v>
      </c>
      <c r="F333" s="212" t="s">
        <v>197</v>
      </c>
      <c r="G333" s="237"/>
      <c r="H333" s="238">
        <v>246.4</v>
      </c>
      <c r="I333" s="239"/>
      <c r="J333" s="238">
        <v>7018.24</v>
      </c>
      <c r="K333" s="239"/>
      <c r="L333" s="238">
        <v>7050</v>
      </c>
      <c r="M333" s="239"/>
      <c r="N333" s="240">
        <v>7050</v>
      </c>
    </row>
    <row r="334" spans="1:14" ht="38.25" x14ac:dyDescent="0.25">
      <c r="A334" s="151"/>
      <c r="B334" s="190"/>
      <c r="C334" s="211" t="s">
        <v>630</v>
      </c>
      <c r="D334" s="211" t="s">
        <v>628</v>
      </c>
      <c r="E334" s="211" t="s">
        <v>631</v>
      </c>
      <c r="F334" s="212" t="s">
        <v>197</v>
      </c>
      <c r="G334" s="237"/>
      <c r="H334" s="238">
        <v>0</v>
      </c>
      <c r="I334" s="239"/>
      <c r="J334" s="238">
        <v>0</v>
      </c>
      <c r="K334" s="239"/>
      <c r="L334" s="238">
        <v>15377</v>
      </c>
      <c r="M334" s="239"/>
      <c r="N334" s="240">
        <v>15377</v>
      </c>
    </row>
    <row r="335" spans="1:14" ht="25.5" x14ac:dyDescent="0.25">
      <c r="A335" s="151"/>
      <c r="B335" s="190"/>
      <c r="C335" s="211" t="s">
        <v>632</v>
      </c>
      <c r="D335" s="211" t="s">
        <v>624</v>
      </c>
      <c r="E335" s="211" t="s">
        <v>633</v>
      </c>
      <c r="F335" s="212" t="s">
        <v>197</v>
      </c>
      <c r="G335" s="237"/>
      <c r="H335" s="238">
        <v>1811.17</v>
      </c>
      <c r="I335" s="239"/>
      <c r="J335" s="238">
        <v>1811.17</v>
      </c>
      <c r="K335" s="239"/>
      <c r="L335" s="238">
        <v>3506.17</v>
      </c>
      <c r="M335" s="239"/>
      <c r="N335" s="240">
        <v>5200</v>
      </c>
    </row>
    <row r="336" spans="1:14" ht="38.25" x14ac:dyDescent="0.25">
      <c r="A336" s="151"/>
      <c r="B336" s="190"/>
      <c r="C336" s="211" t="s">
        <v>634</v>
      </c>
      <c r="D336" s="211" t="s">
        <v>624</v>
      </c>
      <c r="E336" s="211" t="s">
        <v>633</v>
      </c>
      <c r="F336" s="212" t="s">
        <v>197</v>
      </c>
      <c r="G336" s="237"/>
      <c r="H336" s="238">
        <v>1530.6</v>
      </c>
      <c r="I336" s="239"/>
      <c r="J336" s="238">
        <v>1530.6</v>
      </c>
      <c r="K336" s="239"/>
      <c r="L336" s="238">
        <v>1530.6</v>
      </c>
      <c r="M336" s="239"/>
      <c r="N336" s="240">
        <v>3400</v>
      </c>
    </row>
    <row r="337" spans="1:14" ht="38.25" x14ac:dyDescent="0.25">
      <c r="A337" s="151"/>
      <c r="B337" s="190"/>
      <c r="C337" s="211" t="s">
        <v>635</v>
      </c>
      <c r="D337" s="211" t="s">
        <v>624</v>
      </c>
      <c r="E337" s="211" t="s">
        <v>633</v>
      </c>
      <c r="F337" s="212" t="s">
        <v>197</v>
      </c>
      <c r="G337" s="237"/>
      <c r="H337" s="238">
        <v>6677.45</v>
      </c>
      <c r="I337" s="239"/>
      <c r="J337" s="238">
        <v>6677.45</v>
      </c>
      <c r="K337" s="239"/>
      <c r="L337" s="238">
        <v>17186.91</v>
      </c>
      <c r="M337" s="239"/>
      <c r="N337" s="240">
        <v>22441.65</v>
      </c>
    </row>
    <row r="338" spans="1:14" ht="51" x14ac:dyDescent="0.25">
      <c r="A338" s="151"/>
      <c r="B338" s="190"/>
      <c r="C338" s="211" t="s">
        <v>636</v>
      </c>
      <c r="D338" s="211" t="s">
        <v>628</v>
      </c>
      <c r="E338" s="211" t="s">
        <v>631</v>
      </c>
      <c r="F338" s="212" t="s">
        <v>238</v>
      </c>
      <c r="G338" s="237"/>
      <c r="H338" s="238">
        <v>0</v>
      </c>
      <c r="I338" s="239"/>
      <c r="J338" s="238">
        <v>0</v>
      </c>
      <c r="K338" s="239"/>
      <c r="L338" s="238">
        <v>16237</v>
      </c>
      <c r="M338" s="239"/>
      <c r="N338" s="240">
        <v>32474</v>
      </c>
    </row>
    <row r="339" spans="1:14" ht="38.25" x14ac:dyDescent="0.25">
      <c r="A339" s="151"/>
      <c r="B339" s="190"/>
      <c r="C339" s="211" t="s">
        <v>637</v>
      </c>
      <c r="D339" s="211" t="s">
        <v>628</v>
      </c>
      <c r="E339" s="211" t="s">
        <v>638</v>
      </c>
      <c r="F339" s="212" t="s">
        <v>197</v>
      </c>
      <c r="G339" s="237"/>
      <c r="H339" s="238">
        <v>0</v>
      </c>
      <c r="I339" s="239"/>
      <c r="J339" s="238">
        <v>282.8</v>
      </c>
      <c r="K339" s="239"/>
      <c r="L339" s="238">
        <v>1141.8</v>
      </c>
      <c r="M339" s="239"/>
      <c r="N339" s="240">
        <v>2000</v>
      </c>
    </row>
    <row r="340" spans="1:14" ht="25.5" x14ac:dyDescent="0.25">
      <c r="A340" s="151"/>
      <c r="B340" s="190"/>
      <c r="C340" s="211" t="s">
        <v>639</v>
      </c>
      <c r="D340" s="211" t="s">
        <v>640</v>
      </c>
      <c r="E340" s="211" t="s">
        <v>641</v>
      </c>
      <c r="F340" s="212" t="s">
        <v>197</v>
      </c>
      <c r="G340" s="237"/>
      <c r="H340" s="238">
        <v>0</v>
      </c>
      <c r="I340" s="239"/>
      <c r="J340" s="238">
        <v>25.04</v>
      </c>
      <c r="K340" s="239"/>
      <c r="L340" s="238">
        <v>6997.04</v>
      </c>
      <c r="M340" s="239"/>
      <c r="N340" s="240">
        <v>13968.69</v>
      </c>
    </row>
    <row r="341" spans="1:14" ht="25.5" x14ac:dyDescent="0.25">
      <c r="A341" s="151"/>
      <c r="B341" s="190"/>
      <c r="C341" s="211" t="s">
        <v>642</v>
      </c>
      <c r="D341" s="211" t="s">
        <v>640</v>
      </c>
      <c r="E341" s="211" t="s">
        <v>641</v>
      </c>
      <c r="F341" s="212" t="s">
        <v>197</v>
      </c>
      <c r="G341" s="237"/>
      <c r="H341" s="238">
        <v>0</v>
      </c>
      <c r="I341" s="239"/>
      <c r="J341" s="238">
        <v>0</v>
      </c>
      <c r="K341" s="239"/>
      <c r="L341" s="238">
        <v>1100</v>
      </c>
      <c r="M341" s="239"/>
      <c r="N341" s="240">
        <v>1100</v>
      </c>
    </row>
    <row r="342" spans="1:14" ht="25.5" x14ac:dyDescent="0.25">
      <c r="A342" s="151"/>
      <c r="B342" s="190"/>
      <c r="C342" s="211" t="s">
        <v>643</v>
      </c>
      <c r="D342" s="211" t="s">
        <v>640</v>
      </c>
      <c r="E342" s="211" t="s">
        <v>641</v>
      </c>
      <c r="F342" s="212" t="s">
        <v>197</v>
      </c>
      <c r="G342" s="237"/>
      <c r="H342" s="238">
        <v>250</v>
      </c>
      <c r="I342" s="239"/>
      <c r="J342" s="238">
        <v>1500</v>
      </c>
      <c r="K342" s="239"/>
      <c r="L342" s="238">
        <v>1750</v>
      </c>
      <c r="M342" s="239"/>
      <c r="N342" s="240">
        <v>2000</v>
      </c>
    </row>
    <row r="343" spans="1:14" ht="25.5" x14ac:dyDescent="0.25">
      <c r="A343" s="151"/>
      <c r="B343" s="190"/>
      <c r="C343" s="211" t="s">
        <v>644</v>
      </c>
      <c r="D343" s="211" t="s">
        <v>640</v>
      </c>
      <c r="E343" s="211" t="s">
        <v>641</v>
      </c>
      <c r="F343" s="212" t="s">
        <v>238</v>
      </c>
      <c r="G343" s="237"/>
      <c r="H343" s="238">
        <v>0</v>
      </c>
      <c r="I343" s="239"/>
      <c r="J343" s="238">
        <v>0</v>
      </c>
      <c r="K343" s="239"/>
      <c r="L343" s="238">
        <v>10000</v>
      </c>
      <c r="M343" s="239"/>
      <c r="N343" s="240">
        <v>20000</v>
      </c>
    </row>
    <row r="344" spans="1:14" ht="38.25" x14ac:dyDescent="0.25">
      <c r="A344" s="151"/>
      <c r="B344" s="190"/>
      <c r="C344" s="211" t="s">
        <v>645</v>
      </c>
      <c r="D344" s="211" t="s">
        <v>646</v>
      </c>
      <c r="E344" s="211" t="s">
        <v>647</v>
      </c>
      <c r="F344" s="212" t="s">
        <v>197</v>
      </c>
      <c r="G344" s="237"/>
      <c r="H344" s="238">
        <v>5472</v>
      </c>
      <c r="I344" s="239"/>
      <c r="J344" s="238">
        <v>5472</v>
      </c>
      <c r="K344" s="239"/>
      <c r="L344" s="238">
        <v>28226</v>
      </c>
      <c r="M344" s="239"/>
      <c r="N344" s="240">
        <v>50980</v>
      </c>
    </row>
    <row r="345" spans="1:14" ht="25.5" x14ac:dyDescent="0.25">
      <c r="A345" s="151"/>
      <c r="B345" s="190"/>
      <c r="C345" s="211" t="s">
        <v>648</v>
      </c>
      <c r="D345" s="211" t="s">
        <v>649</v>
      </c>
      <c r="E345" s="211" t="s">
        <v>650</v>
      </c>
      <c r="F345" s="212" t="s">
        <v>197</v>
      </c>
      <c r="G345" s="237"/>
      <c r="H345" s="238">
        <v>91900</v>
      </c>
      <c r="I345" s="239"/>
      <c r="J345" s="238">
        <v>91900</v>
      </c>
      <c r="K345" s="239"/>
      <c r="L345" s="238">
        <v>91900</v>
      </c>
      <c r="M345" s="239"/>
      <c r="N345" s="240">
        <v>92252.18</v>
      </c>
    </row>
    <row r="346" spans="1:14" ht="38.25" x14ac:dyDescent="0.25">
      <c r="A346" s="151"/>
      <c r="B346" s="190"/>
      <c r="C346" s="211" t="s">
        <v>651</v>
      </c>
      <c r="D346" s="211" t="s">
        <v>624</v>
      </c>
      <c r="E346" s="211" t="s">
        <v>652</v>
      </c>
      <c r="F346" s="212" t="s">
        <v>197</v>
      </c>
      <c r="G346" s="237"/>
      <c r="H346" s="238">
        <v>5806</v>
      </c>
      <c r="I346" s="239"/>
      <c r="J346" s="238">
        <v>14065</v>
      </c>
      <c r="K346" s="239"/>
      <c r="L346" s="238">
        <v>21677</v>
      </c>
      <c r="M346" s="239"/>
      <c r="N346" s="240">
        <v>25987</v>
      </c>
    </row>
    <row r="347" spans="1:14" ht="38.25" x14ac:dyDescent="0.25">
      <c r="A347" s="151"/>
      <c r="B347" s="190"/>
      <c r="C347" s="211" t="s">
        <v>653</v>
      </c>
      <c r="D347" s="211" t="s">
        <v>624</v>
      </c>
      <c r="E347" s="211" t="s">
        <v>633</v>
      </c>
      <c r="F347" s="212" t="s">
        <v>197</v>
      </c>
      <c r="G347" s="237"/>
      <c r="H347" s="238">
        <v>0</v>
      </c>
      <c r="I347" s="239"/>
      <c r="J347" s="238">
        <v>24457.43</v>
      </c>
      <c r="K347" s="239"/>
      <c r="L347" s="238">
        <v>24457.43</v>
      </c>
      <c r="M347" s="239"/>
      <c r="N347" s="240">
        <v>24457.53</v>
      </c>
    </row>
    <row r="348" spans="1:14" ht="25.5" x14ac:dyDescent="0.25">
      <c r="A348" s="151"/>
      <c r="B348" s="190"/>
      <c r="C348" s="211" t="s">
        <v>654</v>
      </c>
      <c r="D348" s="211" t="s">
        <v>640</v>
      </c>
      <c r="E348" s="211" t="s">
        <v>641</v>
      </c>
      <c r="F348" s="212" t="s">
        <v>197</v>
      </c>
      <c r="G348" s="237"/>
      <c r="H348" s="238">
        <v>0</v>
      </c>
      <c r="I348" s="239"/>
      <c r="J348" s="238">
        <v>0</v>
      </c>
      <c r="K348" s="239"/>
      <c r="L348" s="238">
        <v>0</v>
      </c>
      <c r="M348" s="239"/>
      <c r="N348" s="240">
        <v>2403.85</v>
      </c>
    </row>
    <row r="349" spans="1:14" ht="38.25" x14ac:dyDescent="0.25">
      <c r="A349" s="151"/>
      <c r="B349" s="190"/>
      <c r="C349" s="211" t="s">
        <v>655</v>
      </c>
      <c r="D349" s="211" t="s">
        <v>656</v>
      </c>
      <c r="E349" s="211" t="s">
        <v>266</v>
      </c>
      <c r="F349" s="212" t="s">
        <v>197</v>
      </c>
      <c r="G349" s="237"/>
      <c r="H349" s="238">
        <v>0</v>
      </c>
      <c r="I349" s="239"/>
      <c r="J349" s="238">
        <v>26122</v>
      </c>
      <c r="K349" s="239"/>
      <c r="L349" s="238">
        <v>26122</v>
      </c>
      <c r="M349" s="239"/>
      <c r="N349" s="240">
        <v>39272</v>
      </c>
    </row>
    <row r="350" spans="1:14" ht="25.5" x14ac:dyDescent="0.25">
      <c r="A350" s="151"/>
      <c r="B350" s="190"/>
      <c r="C350" s="211" t="s">
        <v>657</v>
      </c>
      <c r="D350" s="211" t="s">
        <v>640</v>
      </c>
      <c r="E350" s="211" t="s">
        <v>641</v>
      </c>
      <c r="F350" s="212" t="s">
        <v>197</v>
      </c>
      <c r="G350" s="237"/>
      <c r="H350" s="238">
        <v>0</v>
      </c>
      <c r="I350" s="239"/>
      <c r="J350" s="238">
        <v>0</v>
      </c>
      <c r="K350" s="239"/>
      <c r="L350" s="238">
        <v>6687.26</v>
      </c>
      <c r="M350" s="239"/>
      <c r="N350" s="240">
        <v>13374.52</v>
      </c>
    </row>
    <row r="351" spans="1:14" ht="25.5" x14ac:dyDescent="0.25">
      <c r="A351" s="151"/>
      <c r="B351" s="190"/>
      <c r="C351" s="211" t="s">
        <v>658</v>
      </c>
      <c r="D351" s="211" t="s">
        <v>624</v>
      </c>
      <c r="E351" s="211" t="s">
        <v>659</v>
      </c>
      <c r="F351" s="212" t="s">
        <v>197</v>
      </c>
      <c r="G351" s="237"/>
      <c r="H351" s="238">
        <v>0</v>
      </c>
      <c r="I351" s="239"/>
      <c r="J351" s="238">
        <v>0</v>
      </c>
      <c r="K351" s="239"/>
      <c r="L351" s="238">
        <v>0</v>
      </c>
      <c r="M351" s="239"/>
      <c r="N351" s="240">
        <v>5000</v>
      </c>
    </row>
    <row r="352" spans="1:14" ht="25.5" x14ac:dyDescent="0.25">
      <c r="A352" s="151"/>
      <c r="B352" s="190"/>
      <c r="C352" s="211" t="s">
        <v>660</v>
      </c>
      <c r="D352" s="211" t="s">
        <v>649</v>
      </c>
      <c r="E352" s="211" t="s">
        <v>650</v>
      </c>
      <c r="F352" s="212" t="s">
        <v>197</v>
      </c>
      <c r="G352" s="237"/>
      <c r="H352" s="238">
        <v>0</v>
      </c>
      <c r="I352" s="239"/>
      <c r="J352" s="238">
        <v>22039.200000000001</v>
      </c>
      <c r="K352" s="239"/>
      <c r="L352" s="238">
        <v>93866.6</v>
      </c>
      <c r="M352" s="239"/>
      <c r="N352" s="240">
        <v>165694</v>
      </c>
    </row>
    <row r="353" spans="1:14" ht="38.25" x14ac:dyDescent="0.25">
      <c r="A353" s="151"/>
      <c r="B353" s="190"/>
      <c r="C353" s="191" t="s">
        <v>661</v>
      </c>
      <c r="D353" s="191" t="s">
        <v>649</v>
      </c>
      <c r="E353" s="191" t="s">
        <v>650</v>
      </c>
      <c r="F353" s="195" t="s">
        <v>197</v>
      </c>
      <c r="G353" s="227"/>
      <c r="H353" s="231">
        <v>0</v>
      </c>
      <c r="I353" s="229"/>
      <c r="J353" s="231">
        <v>0</v>
      </c>
      <c r="K353" s="229"/>
      <c r="L353" s="231">
        <v>15000</v>
      </c>
      <c r="M353" s="229"/>
      <c r="N353" s="233">
        <v>30000</v>
      </c>
    </row>
    <row r="354" spans="1:14" x14ac:dyDescent="0.25">
      <c r="A354" s="151" t="s">
        <v>71</v>
      </c>
      <c r="B354" s="150" t="s">
        <v>70</v>
      </c>
      <c r="C354" s="192"/>
      <c r="D354" s="192"/>
      <c r="E354" s="192"/>
      <c r="F354" s="243"/>
      <c r="G354" s="83"/>
      <c r="H354" s="85"/>
      <c r="I354" s="85"/>
      <c r="J354" s="85"/>
      <c r="K354" s="85"/>
      <c r="L354" s="85"/>
      <c r="M354" s="85"/>
      <c r="N354" s="87"/>
    </row>
    <row r="355" spans="1:14" x14ac:dyDescent="0.25">
      <c r="A355" s="151" t="s">
        <v>72</v>
      </c>
      <c r="B355" s="150" t="s">
        <v>12</v>
      </c>
      <c r="C355" s="152"/>
      <c r="D355" s="152"/>
      <c r="E355" s="152"/>
      <c r="F355" s="165"/>
      <c r="G355" s="166"/>
      <c r="H355" s="167"/>
      <c r="I355" s="167"/>
      <c r="J355" s="167"/>
      <c r="K355" s="167"/>
      <c r="L355" s="167"/>
      <c r="M355" s="167"/>
      <c r="N355" s="168"/>
    </row>
    <row r="356" spans="1:14" x14ac:dyDescent="0.25">
      <c r="A356" s="151" t="s">
        <v>74</v>
      </c>
      <c r="B356" s="150" t="s">
        <v>73</v>
      </c>
      <c r="C356" s="203"/>
      <c r="D356" s="203"/>
      <c r="E356" s="203"/>
      <c r="F356" s="258"/>
      <c r="G356" s="166">
        <v>12207.16</v>
      </c>
      <c r="H356" s="167">
        <f>SUM(H357:H360)</f>
        <v>0</v>
      </c>
      <c r="I356" s="167">
        <v>13443.4</v>
      </c>
      <c r="J356" s="167">
        <f>SUM(J357:J360)</f>
        <v>1009.21</v>
      </c>
      <c r="K356" s="167">
        <v>24550.34</v>
      </c>
      <c r="L356" s="167">
        <f>SUM(L357:L360)</f>
        <v>1009.21</v>
      </c>
      <c r="M356" s="167">
        <v>34639.51</v>
      </c>
      <c r="N356" s="168">
        <f>SUM(N357:N360)</f>
        <v>76756</v>
      </c>
    </row>
    <row r="357" spans="1:14" ht="51" x14ac:dyDescent="0.25">
      <c r="A357" s="151"/>
      <c r="B357" s="190"/>
      <c r="C357" s="204" t="s">
        <v>662</v>
      </c>
      <c r="D357" s="204" t="s">
        <v>663</v>
      </c>
      <c r="E357" s="204" t="s">
        <v>664</v>
      </c>
      <c r="F357" s="206" t="s">
        <v>279</v>
      </c>
      <c r="G357" s="247"/>
      <c r="H357" s="252">
        <v>0</v>
      </c>
      <c r="I357" s="249"/>
      <c r="J357" s="252">
        <v>0</v>
      </c>
      <c r="K357" s="249"/>
      <c r="L357" s="252">
        <v>0</v>
      </c>
      <c r="M357" s="249"/>
      <c r="N357" s="253">
        <v>34708</v>
      </c>
    </row>
    <row r="358" spans="1:14" ht="38.25" x14ac:dyDescent="0.25">
      <c r="A358" s="151"/>
      <c r="B358" s="190"/>
      <c r="C358" s="211" t="s">
        <v>665</v>
      </c>
      <c r="D358" s="211" t="s">
        <v>666</v>
      </c>
      <c r="E358" s="211" t="s">
        <v>266</v>
      </c>
      <c r="F358" s="212" t="s">
        <v>279</v>
      </c>
      <c r="G358" s="254"/>
      <c r="H358" s="255">
        <v>0</v>
      </c>
      <c r="I358" s="256"/>
      <c r="J358" s="255">
        <v>0</v>
      </c>
      <c r="K358" s="256"/>
      <c r="L358" s="255">
        <v>0</v>
      </c>
      <c r="M358" s="256"/>
      <c r="N358" s="257">
        <v>36191</v>
      </c>
    </row>
    <row r="359" spans="1:14" ht="38.25" x14ac:dyDescent="0.25">
      <c r="A359" s="151"/>
      <c r="B359" s="190"/>
      <c r="C359" s="211" t="s">
        <v>667</v>
      </c>
      <c r="D359" s="211" t="s">
        <v>668</v>
      </c>
      <c r="E359" s="211" t="s">
        <v>669</v>
      </c>
      <c r="F359" s="212" t="s">
        <v>279</v>
      </c>
      <c r="G359" s="254"/>
      <c r="H359" s="255">
        <v>0</v>
      </c>
      <c r="I359" s="256"/>
      <c r="J359" s="255">
        <v>0</v>
      </c>
      <c r="K359" s="256"/>
      <c r="L359" s="255">
        <v>0</v>
      </c>
      <c r="M359" s="256"/>
      <c r="N359" s="257">
        <v>881</v>
      </c>
    </row>
    <row r="360" spans="1:14" ht="38.25" x14ac:dyDescent="0.25">
      <c r="A360" s="151"/>
      <c r="B360" s="190"/>
      <c r="C360" s="191" t="s">
        <v>670</v>
      </c>
      <c r="D360" s="191" t="s">
        <v>668</v>
      </c>
      <c r="E360" s="191" t="s">
        <v>669</v>
      </c>
      <c r="F360" s="195" t="s">
        <v>279</v>
      </c>
      <c r="G360" s="246"/>
      <c r="H360" s="250">
        <v>0</v>
      </c>
      <c r="I360" s="248"/>
      <c r="J360" s="250">
        <v>1009.21</v>
      </c>
      <c r="K360" s="248"/>
      <c r="L360" s="250">
        <v>1009.21</v>
      </c>
      <c r="M360" s="248"/>
      <c r="N360" s="251">
        <v>4976</v>
      </c>
    </row>
    <row r="361" spans="1:14" x14ac:dyDescent="0.25">
      <c r="A361" s="151" t="s">
        <v>76</v>
      </c>
      <c r="B361" s="150" t="s">
        <v>75</v>
      </c>
      <c r="C361" s="192"/>
      <c r="D361" s="192"/>
      <c r="E361" s="192"/>
      <c r="F361" s="243"/>
      <c r="G361" s="83"/>
      <c r="H361" s="85"/>
      <c r="I361" s="85"/>
      <c r="J361" s="85"/>
      <c r="K361" s="85"/>
      <c r="L361" s="85"/>
      <c r="M361" s="85"/>
      <c r="N361" s="87"/>
    </row>
    <row r="362" spans="1:14" x14ac:dyDescent="0.25">
      <c r="A362" s="151" t="s">
        <v>78</v>
      </c>
      <c r="B362" s="150" t="s">
        <v>77</v>
      </c>
      <c r="C362" s="203"/>
      <c r="D362" s="203"/>
      <c r="E362" s="203"/>
      <c r="F362" s="258"/>
      <c r="G362" s="83">
        <v>311.72000000000003</v>
      </c>
      <c r="H362" s="85">
        <f>SUM(H363:H366)</f>
        <v>34823.050000000003</v>
      </c>
      <c r="I362" s="85">
        <v>6888.36</v>
      </c>
      <c r="J362" s="85">
        <f>SUM(J363:J366)</f>
        <v>34823.050000000003</v>
      </c>
      <c r="K362" s="85">
        <v>6888.36</v>
      </c>
      <c r="L362" s="85">
        <f>SUM(L363:L366)</f>
        <v>47546.29</v>
      </c>
      <c r="M362" s="85">
        <v>29317.22</v>
      </c>
      <c r="N362" s="87">
        <f>SUM(N363:N366)</f>
        <v>75348</v>
      </c>
    </row>
    <row r="363" spans="1:14" ht="38.25" x14ac:dyDescent="0.25">
      <c r="A363" s="151"/>
      <c r="B363" s="190"/>
      <c r="C363" s="204" t="s">
        <v>671</v>
      </c>
      <c r="D363" s="204" t="s">
        <v>672</v>
      </c>
      <c r="E363" s="204" t="s">
        <v>673</v>
      </c>
      <c r="F363" s="206" t="s">
        <v>197</v>
      </c>
      <c r="G363" s="228"/>
      <c r="H363" s="235">
        <v>14248.71</v>
      </c>
      <c r="I363" s="230"/>
      <c r="J363" s="235">
        <v>14248.71</v>
      </c>
      <c r="K363" s="230"/>
      <c r="L363" s="235">
        <v>14248.71</v>
      </c>
      <c r="M363" s="230"/>
      <c r="N363" s="236">
        <v>29000</v>
      </c>
    </row>
    <row r="364" spans="1:14" ht="38.25" x14ac:dyDescent="0.25">
      <c r="A364" s="151"/>
      <c r="B364" s="190"/>
      <c r="C364" s="211" t="s">
        <v>674</v>
      </c>
      <c r="D364" s="211" t="s">
        <v>675</v>
      </c>
      <c r="E364" s="211" t="s">
        <v>676</v>
      </c>
      <c r="F364" s="212" t="s">
        <v>197</v>
      </c>
      <c r="G364" s="237"/>
      <c r="H364" s="238">
        <v>16749.080000000002</v>
      </c>
      <c r="I364" s="239"/>
      <c r="J364" s="238">
        <v>16749.080000000002</v>
      </c>
      <c r="K364" s="239"/>
      <c r="L364" s="238">
        <v>24749.58</v>
      </c>
      <c r="M364" s="239"/>
      <c r="N364" s="240">
        <v>32750</v>
      </c>
    </row>
    <row r="365" spans="1:14" ht="25.5" x14ac:dyDescent="0.25">
      <c r="A365" s="151"/>
      <c r="B365" s="190"/>
      <c r="C365" s="211" t="s">
        <v>677</v>
      </c>
      <c r="D365" s="211" t="s">
        <v>678</v>
      </c>
      <c r="E365" s="211" t="s">
        <v>679</v>
      </c>
      <c r="F365" s="212" t="s">
        <v>197</v>
      </c>
      <c r="G365" s="237"/>
      <c r="H365" s="238">
        <v>427.26</v>
      </c>
      <c r="I365" s="239"/>
      <c r="J365" s="238">
        <v>427.26</v>
      </c>
      <c r="K365" s="239"/>
      <c r="L365" s="238">
        <v>1550</v>
      </c>
      <c r="M365" s="239"/>
      <c r="N365" s="240">
        <v>3000</v>
      </c>
    </row>
    <row r="366" spans="1:14" ht="25.5" x14ac:dyDescent="0.25">
      <c r="A366" s="151"/>
      <c r="B366" s="190"/>
      <c r="C366" s="191" t="s">
        <v>680</v>
      </c>
      <c r="D366" s="191" t="s">
        <v>678</v>
      </c>
      <c r="E366" s="191" t="s">
        <v>679</v>
      </c>
      <c r="F366" s="195" t="s">
        <v>197</v>
      </c>
      <c r="G366" s="227"/>
      <c r="H366" s="231">
        <v>3398</v>
      </c>
      <c r="I366" s="229"/>
      <c r="J366" s="231">
        <v>3398</v>
      </c>
      <c r="K366" s="229"/>
      <c r="L366" s="231">
        <v>6998</v>
      </c>
      <c r="M366" s="229"/>
      <c r="N366" s="233">
        <v>10598</v>
      </c>
    </row>
    <row r="367" spans="1:14" x14ac:dyDescent="0.25">
      <c r="A367" s="151" t="s">
        <v>80</v>
      </c>
      <c r="B367" s="150" t="s">
        <v>79</v>
      </c>
      <c r="C367" s="193"/>
      <c r="D367" s="193"/>
      <c r="E367" s="193"/>
      <c r="F367" s="245"/>
      <c r="G367" s="83">
        <v>87830.8</v>
      </c>
      <c r="H367" s="85">
        <f>SUM(H368:H389)</f>
        <v>132160.59</v>
      </c>
      <c r="I367" s="85">
        <v>181637.96</v>
      </c>
      <c r="J367" s="85">
        <f>SUM(J368:J389)</f>
        <v>292474.09000000003</v>
      </c>
      <c r="K367" s="85">
        <v>337980.22</v>
      </c>
      <c r="L367" s="85">
        <f>SUM(L368:L389)</f>
        <v>455652.99</v>
      </c>
      <c r="M367" s="85">
        <v>456809.86</v>
      </c>
      <c r="N367" s="87">
        <f>SUM(N368:N389)</f>
        <v>686083.85000000009</v>
      </c>
    </row>
    <row r="368" spans="1:14" ht="25.5" x14ac:dyDescent="0.25">
      <c r="A368" s="151"/>
      <c r="B368" s="190"/>
      <c r="C368" s="204" t="s">
        <v>681</v>
      </c>
      <c r="D368" s="204" t="s">
        <v>682</v>
      </c>
      <c r="E368" s="204" t="s">
        <v>683</v>
      </c>
      <c r="F368" s="206" t="s">
        <v>197</v>
      </c>
      <c r="G368" s="228"/>
      <c r="H368" s="235">
        <v>0</v>
      </c>
      <c r="I368" s="230"/>
      <c r="J368" s="235">
        <v>0</v>
      </c>
      <c r="K368" s="230"/>
      <c r="L368" s="235">
        <v>0</v>
      </c>
      <c r="M368" s="230"/>
      <c r="N368" s="236">
        <v>1100</v>
      </c>
    </row>
    <row r="369" spans="1:14" ht="25.5" x14ac:dyDescent="0.25">
      <c r="A369" s="151"/>
      <c r="B369" s="190"/>
      <c r="C369" s="211" t="s">
        <v>684</v>
      </c>
      <c r="D369" s="211" t="s">
        <v>682</v>
      </c>
      <c r="E369" s="211" t="s">
        <v>683</v>
      </c>
      <c r="F369" s="212" t="s">
        <v>197</v>
      </c>
      <c r="G369" s="237"/>
      <c r="H369" s="238">
        <v>265</v>
      </c>
      <c r="I369" s="239"/>
      <c r="J369" s="238">
        <v>1002.5</v>
      </c>
      <c r="K369" s="239"/>
      <c r="L369" s="238">
        <v>1002.5</v>
      </c>
      <c r="M369" s="239"/>
      <c r="N369" s="240">
        <v>1002.5</v>
      </c>
    </row>
    <row r="370" spans="1:14" ht="25.5" x14ac:dyDescent="0.25">
      <c r="A370" s="151"/>
      <c r="B370" s="190"/>
      <c r="C370" s="211" t="s">
        <v>685</v>
      </c>
      <c r="D370" s="211" t="s">
        <v>682</v>
      </c>
      <c r="E370" s="211" t="s">
        <v>683</v>
      </c>
      <c r="F370" s="212" t="s">
        <v>197</v>
      </c>
      <c r="G370" s="237"/>
      <c r="H370" s="238">
        <v>3658.3</v>
      </c>
      <c r="I370" s="239"/>
      <c r="J370" s="238">
        <v>13994.12</v>
      </c>
      <c r="K370" s="239"/>
      <c r="L370" s="238">
        <v>30405.119999999999</v>
      </c>
      <c r="M370" s="239"/>
      <c r="N370" s="240">
        <v>46817.64</v>
      </c>
    </row>
    <row r="371" spans="1:14" ht="25.5" x14ac:dyDescent="0.25">
      <c r="A371" s="151"/>
      <c r="B371" s="190"/>
      <c r="C371" s="211" t="s">
        <v>686</v>
      </c>
      <c r="D371" s="211" t="s">
        <v>682</v>
      </c>
      <c r="E371" s="211" t="s">
        <v>683</v>
      </c>
      <c r="F371" s="212" t="s">
        <v>197</v>
      </c>
      <c r="G371" s="237"/>
      <c r="H371" s="238">
        <v>6271.2</v>
      </c>
      <c r="I371" s="239"/>
      <c r="J371" s="238">
        <v>12542.4</v>
      </c>
      <c r="K371" s="239"/>
      <c r="L371" s="238">
        <v>17300</v>
      </c>
      <c r="M371" s="239"/>
      <c r="N371" s="240">
        <v>17300</v>
      </c>
    </row>
    <row r="372" spans="1:14" ht="25.5" x14ac:dyDescent="0.25">
      <c r="A372" s="151"/>
      <c r="B372" s="190"/>
      <c r="C372" s="211" t="s">
        <v>687</v>
      </c>
      <c r="D372" s="211" t="s">
        <v>682</v>
      </c>
      <c r="E372" s="211" t="s">
        <v>683</v>
      </c>
      <c r="F372" s="212" t="s">
        <v>197</v>
      </c>
      <c r="G372" s="237"/>
      <c r="H372" s="238">
        <v>2034.2</v>
      </c>
      <c r="I372" s="239"/>
      <c r="J372" s="238">
        <v>27413.8</v>
      </c>
      <c r="K372" s="239"/>
      <c r="L372" s="238">
        <v>47138.8</v>
      </c>
      <c r="M372" s="239"/>
      <c r="N372" s="240">
        <v>66862.77</v>
      </c>
    </row>
    <row r="373" spans="1:14" ht="25.5" x14ac:dyDescent="0.25">
      <c r="A373" s="151"/>
      <c r="B373" s="190"/>
      <c r="C373" s="211" t="s">
        <v>688</v>
      </c>
      <c r="D373" s="211" t="s">
        <v>689</v>
      </c>
      <c r="E373" s="211" t="s">
        <v>266</v>
      </c>
      <c r="F373" s="212" t="s">
        <v>197</v>
      </c>
      <c r="G373" s="237"/>
      <c r="H373" s="238">
        <v>0</v>
      </c>
      <c r="I373" s="239"/>
      <c r="J373" s="238">
        <v>2311.8200000000002</v>
      </c>
      <c r="K373" s="239"/>
      <c r="L373" s="238">
        <v>2311.8200000000002</v>
      </c>
      <c r="M373" s="239"/>
      <c r="N373" s="240">
        <v>2500</v>
      </c>
    </row>
    <row r="374" spans="1:14" ht="25.5" x14ac:dyDescent="0.25">
      <c r="A374" s="151"/>
      <c r="B374" s="190"/>
      <c r="C374" s="211" t="s">
        <v>690</v>
      </c>
      <c r="D374" s="211" t="s">
        <v>682</v>
      </c>
      <c r="E374" s="211" t="s">
        <v>683</v>
      </c>
      <c r="F374" s="212" t="s">
        <v>197</v>
      </c>
      <c r="G374" s="237"/>
      <c r="H374" s="238">
        <v>44428.69</v>
      </c>
      <c r="I374" s="239"/>
      <c r="J374" s="238">
        <v>82060.710000000006</v>
      </c>
      <c r="K374" s="239"/>
      <c r="L374" s="238">
        <v>101310.71</v>
      </c>
      <c r="M374" s="239"/>
      <c r="N374" s="240">
        <v>122171.1</v>
      </c>
    </row>
    <row r="375" spans="1:14" ht="25.5" x14ac:dyDescent="0.25">
      <c r="A375" s="151"/>
      <c r="B375" s="190"/>
      <c r="C375" s="211" t="s">
        <v>691</v>
      </c>
      <c r="D375" s="211" t="s">
        <v>682</v>
      </c>
      <c r="E375" s="211" t="s">
        <v>683</v>
      </c>
      <c r="F375" s="212" t="s">
        <v>197</v>
      </c>
      <c r="G375" s="237"/>
      <c r="H375" s="238">
        <v>3378.7</v>
      </c>
      <c r="I375" s="239"/>
      <c r="J375" s="238">
        <v>3378.7</v>
      </c>
      <c r="K375" s="239"/>
      <c r="L375" s="238">
        <v>3378.7</v>
      </c>
      <c r="M375" s="239"/>
      <c r="N375" s="240">
        <v>3800</v>
      </c>
    </row>
    <row r="376" spans="1:14" ht="25.5" x14ac:dyDescent="0.25">
      <c r="A376" s="151"/>
      <c r="B376" s="190"/>
      <c r="C376" s="211" t="s">
        <v>692</v>
      </c>
      <c r="D376" s="211" t="s">
        <v>682</v>
      </c>
      <c r="E376" s="211" t="s">
        <v>683</v>
      </c>
      <c r="F376" s="212" t="s">
        <v>197</v>
      </c>
      <c r="G376" s="237"/>
      <c r="H376" s="238">
        <v>2236.33</v>
      </c>
      <c r="I376" s="239"/>
      <c r="J376" s="238">
        <v>5807.5</v>
      </c>
      <c r="K376" s="239"/>
      <c r="L376" s="238">
        <v>19702.5</v>
      </c>
      <c r="M376" s="239"/>
      <c r="N376" s="240">
        <v>33596.31</v>
      </c>
    </row>
    <row r="377" spans="1:14" ht="25.5" x14ac:dyDescent="0.25">
      <c r="A377" s="151"/>
      <c r="B377" s="190"/>
      <c r="C377" s="211" t="s">
        <v>693</v>
      </c>
      <c r="D377" s="211" t="s">
        <v>689</v>
      </c>
      <c r="E377" s="211" t="s">
        <v>266</v>
      </c>
      <c r="F377" s="212" t="s">
        <v>197</v>
      </c>
      <c r="G377" s="237"/>
      <c r="H377" s="238">
        <v>91</v>
      </c>
      <c r="I377" s="239"/>
      <c r="J377" s="238">
        <v>50107</v>
      </c>
      <c r="K377" s="239"/>
      <c r="L377" s="238">
        <v>50107</v>
      </c>
      <c r="M377" s="239"/>
      <c r="N377" s="240">
        <v>51000</v>
      </c>
    </row>
    <row r="378" spans="1:14" ht="25.5" x14ac:dyDescent="0.25">
      <c r="A378" s="151"/>
      <c r="B378" s="190"/>
      <c r="C378" s="211" t="s">
        <v>694</v>
      </c>
      <c r="D378" s="211" t="s">
        <v>689</v>
      </c>
      <c r="E378" s="211" t="s">
        <v>266</v>
      </c>
      <c r="F378" s="212" t="s">
        <v>197</v>
      </c>
      <c r="G378" s="237"/>
      <c r="H378" s="238">
        <v>0</v>
      </c>
      <c r="I378" s="239"/>
      <c r="J378" s="238">
        <v>469.93</v>
      </c>
      <c r="K378" s="239"/>
      <c r="L378" s="238">
        <v>469.93</v>
      </c>
      <c r="M378" s="239"/>
      <c r="N378" s="240">
        <v>630</v>
      </c>
    </row>
    <row r="379" spans="1:14" ht="25.5" x14ac:dyDescent="0.25">
      <c r="A379" s="151"/>
      <c r="B379" s="190"/>
      <c r="C379" s="211" t="s">
        <v>695</v>
      </c>
      <c r="D379" s="211" t="s">
        <v>682</v>
      </c>
      <c r="E379" s="211" t="s">
        <v>683</v>
      </c>
      <c r="F379" s="212" t="s">
        <v>197</v>
      </c>
      <c r="G379" s="237"/>
      <c r="H379" s="238">
        <v>0</v>
      </c>
      <c r="I379" s="239"/>
      <c r="J379" s="238">
        <v>0</v>
      </c>
      <c r="K379" s="239"/>
      <c r="L379" s="238">
        <v>17000</v>
      </c>
      <c r="M379" s="239"/>
      <c r="N379" s="240">
        <v>27500</v>
      </c>
    </row>
    <row r="380" spans="1:14" ht="38.25" x14ac:dyDescent="0.25">
      <c r="A380" s="151"/>
      <c r="B380" s="190"/>
      <c r="C380" s="211" t="s">
        <v>696</v>
      </c>
      <c r="D380" s="211" t="s">
        <v>682</v>
      </c>
      <c r="E380" s="211" t="s">
        <v>683</v>
      </c>
      <c r="F380" s="212" t="s">
        <v>197</v>
      </c>
      <c r="G380" s="237"/>
      <c r="H380" s="238">
        <v>3000</v>
      </c>
      <c r="I380" s="239"/>
      <c r="J380" s="238">
        <v>7000</v>
      </c>
      <c r="K380" s="239"/>
      <c r="L380" s="238">
        <v>7000</v>
      </c>
      <c r="M380" s="239"/>
      <c r="N380" s="240">
        <v>7000</v>
      </c>
    </row>
    <row r="381" spans="1:14" ht="25.5" x14ac:dyDescent="0.25">
      <c r="A381" s="151"/>
      <c r="B381" s="190"/>
      <c r="C381" s="211" t="s">
        <v>697</v>
      </c>
      <c r="D381" s="211" t="s">
        <v>682</v>
      </c>
      <c r="E381" s="211" t="s">
        <v>683</v>
      </c>
      <c r="F381" s="212" t="s">
        <v>197</v>
      </c>
      <c r="G381" s="237"/>
      <c r="H381" s="238">
        <v>26378.77</v>
      </c>
      <c r="I381" s="239"/>
      <c r="J381" s="238">
        <v>36355.06</v>
      </c>
      <c r="K381" s="239"/>
      <c r="L381" s="238">
        <v>67890.62</v>
      </c>
      <c r="M381" s="239"/>
      <c r="N381" s="240">
        <v>99426.18</v>
      </c>
    </row>
    <row r="382" spans="1:14" ht="25.5" x14ac:dyDescent="0.25">
      <c r="A382" s="151"/>
      <c r="B382" s="190"/>
      <c r="C382" s="211" t="s">
        <v>698</v>
      </c>
      <c r="D382" s="211" t="s">
        <v>699</v>
      </c>
      <c r="E382" s="211" t="s">
        <v>700</v>
      </c>
      <c r="F382" s="212" t="s">
        <v>238</v>
      </c>
      <c r="G382" s="237"/>
      <c r="H382" s="238">
        <v>0</v>
      </c>
      <c r="I382" s="239"/>
      <c r="J382" s="238">
        <v>2936.7</v>
      </c>
      <c r="K382" s="239"/>
      <c r="L382" s="238">
        <v>11468.35</v>
      </c>
      <c r="M382" s="239"/>
      <c r="N382" s="240">
        <v>20000</v>
      </c>
    </row>
    <row r="383" spans="1:14" ht="25.5" x14ac:dyDescent="0.25">
      <c r="A383" s="151"/>
      <c r="B383" s="190"/>
      <c r="C383" s="211" t="s">
        <v>701</v>
      </c>
      <c r="D383" s="211" t="s">
        <v>689</v>
      </c>
      <c r="E383" s="211" t="s">
        <v>266</v>
      </c>
      <c r="F383" s="212" t="s">
        <v>197</v>
      </c>
      <c r="G383" s="237"/>
      <c r="H383" s="238">
        <v>0</v>
      </c>
      <c r="I383" s="239"/>
      <c r="J383" s="238">
        <v>2000</v>
      </c>
      <c r="K383" s="239"/>
      <c r="L383" s="238">
        <v>2000</v>
      </c>
      <c r="M383" s="239"/>
      <c r="N383" s="240">
        <v>2000</v>
      </c>
    </row>
    <row r="384" spans="1:14" ht="25.5" x14ac:dyDescent="0.25">
      <c r="A384" s="151"/>
      <c r="B384" s="190"/>
      <c r="C384" s="211" t="s">
        <v>702</v>
      </c>
      <c r="D384" s="211" t="s">
        <v>682</v>
      </c>
      <c r="E384" s="211" t="s">
        <v>683</v>
      </c>
      <c r="F384" s="212" t="s">
        <v>197</v>
      </c>
      <c r="G384" s="237"/>
      <c r="H384" s="238">
        <v>0</v>
      </c>
      <c r="I384" s="239"/>
      <c r="J384" s="238">
        <v>0</v>
      </c>
      <c r="K384" s="239"/>
      <c r="L384" s="238">
        <v>23076.31</v>
      </c>
      <c r="M384" s="239"/>
      <c r="N384" s="240">
        <v>46152.62</v>
      </c>
    </row>
    <row r="385" spans="1:14" ht="25.5" x14ac:dyDescent="0.25">
      <c r="A385" s="151"/>
      <c r="B385" s="190"/>
      <c r="C385" s="211" t="s">
        <v>703</v>
      </c>
      <c r="D385" s="211" t="s">
        <v>682</v>
      </c>
      <c r="E385" s="211" t="s">
        <v>683</v>
      </c>
      <c r="F385" s="212" t="s">
        <v>197</v>
      </c>
      <c r="G385" s="237"/>
      <c r="H385" s="238">
        <v>30085.4</v>
      </c>
      <c r="I385" s="239"/>
      <c r="J385" s="238">
        <v>30085.4</v>
      </c>
      <c r="K385" s="239"/>
      <c r="L385" s="238">
        <v>37118.92</v>
      </c>
      <c r="M385" s="239"/>
      <c r="N385" s="240">
        <v>44152.44</v>
      </c>
    </row>
    <row r="386" spans="1:14" ht="25.5" x14ac:dyDescent="0.25">
      <c r="A386" s="151"/>
      <c r="B386" s="190"/>
      <c r="C386" s="211" t="s">
        <v>704</v>
      </c>
      <c r="D386" s="211" t="s">
        <v>682</v>
      </c>
      <c r="E386" s="211" t="s">
        <v>683</v>
      </c>
      <c r="F386" s="212" t="s">
        <v>197</v>
      </c>
      <c r="G386" s="237"/>
      <c r="H386" s="238">
        <v>1000</v>
      </c>
      <c r="I386" s="239"/>
      <c r="J386" s="238">
        <v>4516.45</v>
      </c>
      <c r="K386" s="239"/>
      <c r="L386" s="238">
        <v>5682.71</v>
      </c>
      <c r="M386" s="239"/>
      <c r="N386" s="240">
        <v>6848.98</v>
      </c>
    </row>
    <row r="387" spans="1:14" ht="25.5" x14ac:dyDescent="0.25">
      <c r="A387" s="151"/>
      <c r="B387" s="190"/>
      <c r="C387" s="211" t="s">
        <v>705</v>
      </c>
      <c r="D387" s="211" t="s">
        <v>682</v>
      </c>
      <c r="E387" s="211" t="s">
        <v>683</v>
      </c>
      <c r="F387" s="212" t="s">
        <v>197</v>
      </c>
      <c r="G387" s="237"/>
      <c r="H387" s="238">
        <v>0</v>
      </c>
      <c r="I387" s="239"/>
      <c r="J387" s="238">
        <v>0</v>
      </c>
      <c r="K387" s="239"/>
      <c r="L387" s="238">
        <v>0</v>
      </c>
      <c r="M387" s="239"/>
      <c r="N387" s="240">
        <v>27000</v>
      </c>
    </row>
    <row r="388" spans="1:14" ht="25.5" x14ac:dyDescent="0.25">
      <c r="A388" s="151"/>
      <c r="B388" s="190"/>
      <c r="C388" s="211" t="s">
        <v>706</v>
      </c>
      <c r="D388" s="211" t="s">
        <v>682</v>
      </c>
      <c r="E388" s="211" t="s">
        <v>683</v>
      </c>
      <c r="F388" s="212" t="s">
        <v>197</v>
      </c>
      <c r="G388" s="237"/>
      <c r="H388" s="238">
        <v>9333</v>
      </c>
      <c r="I388" s="239"/>
      <c r="J388" s="238">
        <v>10492</v>
      </c>
      <c r="K388" s="239"/>
      <c r="L388" s="238">
        <v>11289</v>
      </c>
      <c r="M388" s="239"/>
      <c r="N388" s="240">
        <v>11723.31</v>
      </c>
    </row>
    <row r="389" spans="1:14" ht="25.5" x14ac:dyDescent="0.25">
      <c r="A389" s="151"/>
      <c r="B389" s="190"/>
      <c r="C389" s="191" t="s">
        <v>707</v>
      </c>
      <c r="D389" s="191" t="s">
        <v>708</v>
      </c>
      <c r="E389" s="191" t="s">
        <v>709</v>
      </c>
      <c r="F389" s="195" t="s">
        <v>197</v>
      </c>
      <c r="G389" s="227"/>
      <c r="H389" s="231">
        <v>0</v>
      </c>
      <c r="I389" s="229"/>
      <c r="J389" s="231">
        <v>0</v>
      </c>
      <c r="K389" s="229"/>
      <c r="L389" s="231">
        <v>0</v>
      </c>
      <c r="M389" s="229"/>
      <c r="N389" s="233">
        <v>47500</v>
      </c>
    </row>
    <row r="390" spans="1:14" x14ac:dyDescent="0.25">
      <c r="A390" s="154" t="s">
        <v>62</v>
      </c>
      <c r="B390" s="156" t="s">
        <v>127</v>
      </c>
      <c r="C390" s="192"/>
      <c r="D390" s="192"/>
      <c r="E390" s="192"/>
      <c r="F390" s="243"/>
      <c r="G390" s="75">
        <f>SUM(G156:G367)</f>
        <v>1090071.81</v>
      </c>
      <c r="H390" s="76">
        <f>SUM(H367,H362,H361,H356,H355,H354,H330,H214,H195,H156)</f>
        <v>1152514.7000000002</v>
      </c>
      <c r="I390" s="76">
        <f>SUM(I367,I362,I361,I356,I355,I354,I330,I214,I195,I156)</f>
        <v>2621486.19</v>
      </c>
      <c r="J390" s="76">
        <f>SUM(J367,J362,J361,J356,J355,J354,J330,J214,J195,J156)</f>
        <v>2658936.63</v>
      </c>
      <c r="K390" s="76">
        <f>SUM(K367,K362,K361,K356,K355,K354,K330,K214,K195,K156)</f>
        <v>3428765.2200000007</v>
      </c>
      <c r="L390" s="76">
        <f>SUM(L367,L362,L361,L356,L355,L354,L330,L214,L195,L156)</f>
        <v>4351322.0999999996</v>
      </c>
      <c r="M390" s="76">
        <f>SUM(M156:M367)</f>
        <v>4909229.0199999996</v>
      </c>
      <c r="N390" s="77">
        <f>SUM(N367,N362,N361,N356,N355,N354,N330,N214,N195,N156)</f>
        <v>6546499.0900000008</v>
      </c>
    </row>
    <row r="391" spans="1:14" x14ac:dyDescent="0.25">
      <c r="A391" s="151" t="s">
        <v>83</v>
      </c>
      <c r="B391" s="150" t="s">
        <v>82</v>
      </c>
      <c r="C391" s="152"/>
      <c r="D391" s="152"/>
      <c r="E391" s="152"/>
      <c r="F391" s="165"/>
      <c r="G391" s="71"/>
      <c r="H391" s="73"/>
      <c r="I391" s="85"/>
      <c r="J391" s="85"/>
      <c r="K391" s="85"/>
      <c r="L391" s="85"/>
      <c r="M391" s="85"/>
      <c r="N391" s="169"/>
    </row>
    <row r="392" spans="1:14" x14ac:dyDescent="0.25">
      <c r="A392" s="151" t="s">
        <v>85</v>
      </c>
      <c r="B392" s="150" t="s">
        <v>84</v>
      </c>
      <c r="C392" s="203"/>
      <c r="D392" s="203"/>
      <c r="E392" s="203"/>
      <c r="F392" s="258"/>
      <c r="G392" s="166">
        <v>118433.42</v>
      </c>
      <c r="H392" s="167">
        <f>SUM(H393:H415)</f>
        <v>55265.11</v>
      </c>
      <c r="I392" s="167">
        <v>121004.22</v>
      </c>
      <c r="J392" s="167">
        <f>SUM(J393:J415)</f>
        <v>198295.86</v>
      </c>
      <c r="K392" s="167">
        <v>125628.02</v>
      </c>
      <c r="L392" s="167">
        <f>SUM(L393:L415)</f>
        <v>452039.45</v>
      </c>
      <c r="M392" s="167">
        <v>239869.84</v>
      </c>
      <c r="N392" s="168">
        <f>SUM(N393:N415)</f>
        <v>4982075.58</v>
      </c>
    </row>
    <row r="393" spans="1:14" ht="25.5" x14ac:dyDescent="0.25">
      <c r="A393" s="151"/>
      <c r="B393" s="190"/>
      <c r="C393" s="204" t="s">
        <v>710</v>
      </c>
      <c r="D393" s="204" t="s">
        <v>711</v>
      </c>
      <c r="E393" s="204" t="s">
        <v>712</v>
      </c>
      <c r="F393" s="206" t="s">
        <v>197</v>
      </c>
      <c r="G393" s="247"/>
      <c r="H393" s="252">
        <v>0</v>
      </c>
      <c r="I393" s="249"/>
      <c r="J393" s="252">
        <v>0</v>
      </c>
      <c r="K393" s="249"/>
      <c r="L393" s="252">
        <v>1500</v>
      </c>
      <c r="M393" s="249"/>
      <c r="N393" s="253">
        <v>3000</v>
      </c>
    </row>
    <row r="394" spans="1:14" ht="38.25" x14ac:dyDescent="0.25">
      <c r="A394" s="151"/>
      <c r="B394" s="190"/>
      <c r="C394" s="211" t="s">
        <v>713</v>
      </c>
      <c r="D394" s="211" t="s">
        <v>714</v>
      </c>
      <c r="E394" s="211" t="s">
        <v>715</v>
      </c>
      <c r="F394" s="212" t="s">
        <v>197</v>
      </c>
      <c r="G394" s="254"/>
      <c r="H394" s="255">
        <v>0</v>
      </c>
      <c r="I394" s="256"/>
      <c r="J394" s="255">
        <v>0</v>
      </c>
      <c r="K394" s="256"/>
      <c r="L394" s="255">
        <v>19910.400000000001</v>
      </c>
      <c r="M394" s="256"/>
      <c r="N394" s="257">
        <v>19910.400000000001</v>
      </c>
    </row>
    <row r="395" spans="1:14" ht="38.25" x14ac:dyDescent="0.25">
      <c r="A395" s="151"/>
      <c r="B395" s="190"/>
      <c r="C395" s="211" t="s">
        <v>716</v>
      </c>
      <c r="D395" s="211" t="s">
        <v>714</v>
      </c>
      <c r="E395" s="211" t="s">
        <v>715</v>
      </c>
      <c r="F395" s="212" t="s">
        <v>197</v>
      </c>
      <c r="G395" s="254"/>
      <c r="H395" s="255">
        <v>0</v>
      </c>
      <c r="I395" s="256"/>
      <c r="J395" s="255">
        <v>28060</v>
      </c>
      <c r="K395" s="256"/>
      <c r="L395" s="255">
        <v>28508.959999999999</v>
      </c>
      <c r="M395" s="256"/>
      <c r="N395" s="257">
        <v>28508.959999999999</v>
      </c>
    </row>
    <row r="396" spans="1:14" ht="38.25" x14ac:dyDescent="0.25">
      <c r="A396" s="151"/>
      <c r="B396" s="190"/>
      <c r="C396" s="211" t="s">
        <v>717</v>
      </c>
      <c r="D396" s="211" t="s">
        <v>714</v>
      </c>
      <c r="E396" s="211" t="s">
        <v>715</v>
      </c>
      <c r="F396" s="212" t="s">
        <v>197</v>
      </c>
      <c r="G396" s="254"/>
      <c r="H396" s="255">
        <v>0</v>
      </c>
      <c r="I396" s="256"/>
      <c r="J396" s="255">
        <v>610</v>
      </c>
      <c r="K396" s="256"/>
      <c r="L396" s="255">
        <v>610</v>
      </c>
      <c r="M396" s="256"/>
      <c r="N396" s="257">
        <v>610</v>
      </c>
    </row>
    <row r="397" spans="1:14" ht="51" x14ac:dyDescent="0.25">
      <c r="A397" s="151"/>
      <c r="B397" s="190"/>
      <c r="C397" s="211" t="s">
        <v>718</v>
      </c>
      <c r="D397" s="211" t="s">
        <v>714</v>
      </c>
      <c r="E397" s="211" t="s">
        <v>715</v>
      </c>
      <c r="F397" s="212" t="s">
        <v>197</v>
      </c>
      <c r="G397" s="254"/>
      <c r="H397" s="255">
        <v>0</v>
      </c>
      <c r="I397" s="256"/>
      <c r="J397" s="255">
        <v>0</v>
      </c>
      <c r="K397" s="256"/>
      <c r="L397" s="255">
        <v>2440</v>
      </c>
      <c r="M397" s="256"/>
      <c r="N397" s="257">
        <v>2440</v>
      </c>
    </row>
    <row r="398" spans="1:14" ht="38.25" x14ac:dyDescent="0.25">
      <c r="A398" s="151"/>
      <c r="B398" s="190"/>
      <c r="C398" s="211" t="s">
        <v>719</v>
      </c>
      <c r="D398" s="211" t="s">
        <v>714</v>
      </c>
      <c r="E398" s="211" t="s">
        <v>715</v>
      </c>
      <c r="F398" s="212" t="s">
        <v>197</v>
      </c>
      <c r="G398" s="254"/>
      <c r="H398" s="255">
        <v>0</v>
      </c>
      <c r="I398" s="256"/>
      <c r="J398" s="255">
        <v>0</v>
      </c>
      <c r="K398" s="256"/>
      <c r="L398" s="255">
        <v>0</v>
      </c>
      <c r="M398" s="256"/>
      <c r="N398" s="257">
        <v>11199.6</v>
      </c>
    </row>
    <row r="399" spans="1:14" ht="76.5" x14ac:dyDescent="0.25">
      <c r="A399" s="151"/>
      <c r="B399" s="190"/>
      <c r="C399" s="211" t="s">
        <v>720</v>
      </c>
      <c r="D399" s="211" t="s">
        <v>721</v>
      </c>
      <c r="E399" s="211" t="s">
        <v>266</v>
      </c>
      <c r="F399" s="212" t="s">
        <v>197</v>
      </c>
      <c r="G399" s="254"/>
      <c r="H399" s="255">
        <v>0</v>
      </c>
      <c r="I399" s="256"/>
      <c r="J399" s="255">
        <v>32646.93</v>
      </c>
      <c r="K399" s="256"/>
      <c r="L399" s="255">
        <v>32646.93</v>
      </c>
      <c r="M399" s="256"/>
      <c r="N399" s="257">
        <v>32647.52</v>
      </c>
    </row>
    <row r="400" spans="1:14" ht="25.5" x14ac:dyDescent="0.25">
      <c r="A400" s="151"/>
      <c r="B400" s="190"/>
      <c r="C400" s="211" t="s">
        <v>722</v>
      </c>
      <c r="D400" s="211" t="s">
        <v>723</v>
      </c>
      <c r="E400" s="211" t="s">
        <v>266</v>
      </c>
      <c r="F400" s="212" t="s">
        <v>197</v>
      </c>
      <c r="G400" s="254"/>
      <c r="H400" s="255">
        <v>0</v>
      </c>
      <c r="I400" s="256"/>
      <c r="J400" s="255">
        <v>0</v>
      </c>
      <c r="K400" s="256"/>
      <c r="L400" s="255">
        <v>0</v>
      </c>
      <c r="M400" s="256"/>
      <c r="N400" s="257">
        <v>2600000</v>
      </c>
    </row>
    <row r="401" spans="1:14" ht="76.5" x14ac:dyDescent="0.25">
      <c r="A401" s="151"/>
      <c r="B401" s="190"/>
      <c r="C401" s="211" t="s">
        <v>724</v>
      </c>
      <c r="D401" s="211" t="s">
        <v>723</v>
      </c>
      <c r="E401" s="211" t="s">
        <v>725</v>
      </c>
      <c r="F401" s="212" t="s">
        <v>197</v>
      </c>
      <c r="G401" s="254"/>
      <c r="H401" s="255">
        <v>0</v>
      </c>
      <c r="I401" s="256"/>
      <c r="J401" s="255">
        <v>0</v>
      </c>
      <c r="K401" s="256"/>
      <c r="L401" s="255">
        <v>0</v>
      </c>
      <c r="M401" s="256"/>
      <c r="N401" s="257">
        <v>4741.6499999999996</v>
      </c>
    </row>
    <row r="402" spans="1:14" ht="25.5" x14ac:dyDescent="0.25">
      <c r="A402" s="151"/>
      <c r="B402" s="190"/>
      <c r="C402" s="211" t="s">
        <v>726</v>
      </c>
      <c r="D402" s="211" t="s">
        <v>723</v>
      </c>
      <c r="E402" s="211" t="s">
        <v>727</v>
      </c>
      <c r="F402" s="212" t="s">
        <v>197</v>
      </c>
      <c r="G402" s="254"/>
      <c r="H402" s="255">
        <v>3660</v>
      </c>
      <c r="I402" s="256"/>
      <c r="J402" s="255">
        <v>41033.480000000003</v>
      </c>
      <c r="K402" s="256"/>
      <c r="L402" s="255">
        <v>45347.48</v>
      </c>
      <c r="M402" s="256"/>
      <c r="N402" s="257">
        <v>49660</v>
      </c>
    </row>
    <row r="403" spans="1:14" ht="38.25" x14ac:dyDescent="0.25">
      <c r="A403" s="151"/>
      <c r="B403" s="190"/>
      <c r="C403" s="211" t="s">
        <v>728</v>
      </c>
      <c r="D403" s="211" t="s">
        <v>729</v>
      </c>
      <c r="E403" s="211" t="s">
        <v>730</v>
      </c>
      <c r="F403" s="212" t="s">
        <v>197</v>
      </c>
      <c r="G403" s="254"/>
      <c r="H403" s="255">
        <v>0</v>
      </c>
      <c r="I403" s="256"/>
      <c r="J403" s="255">
        <v>0</v>
      </c>
      <c r="K403" s="256"/>
      <c r="L403" s="255">
        <v>0</v>
      </c>
      <c r="M403" s="256"/>
      <c r="N403" s="257">
        <v>20000</v>
      </c>
    </row>
    <row r="404" spans="1:14" ht="25.5" x14ac:dyDescent="0.25">
      <c r="A404" s="151"/>
      <c r="B404" s="190"/>
      <c r="C404" s="211" t="s">
        <v>731</v>
      </c>
      <c r="D404" s="211" t="s">
        <v>732</v>
      </c>
      <c r="E404" s="211" t="s">
        <v>733</v>
      </c>
      <c r="F404" s="212" t="s">
        <v>197</v>
      </c>
      <c r="G404" s="254"/>
      <c r="H404" s="255">
        <v>0</v>
      </c>
      <c r="I404" s="256"/>
      <c r="J404" s="255">
        <v>21734.38</v>
      </c>
      <c r="K404" s="256"/>
      <c r="L404" s="255">
        <v>34234.379999999997</v>
      </c>
      <c r="M404" s="256"/>
      <c r="N404" s="257">
        <v>46734.38</v>
      </c>
    </row>
    <row r="405" spans="1:14" ht="38.25" x14ac:dyDescent="0.25">
      <c r="A405" s="151"/>
      <c r="B405" s="190"/>
      <c r="C405" s="211" t="s">
        <v>734</v>
      </c>
      <c r="D405" s="211" t="s">
        <v>723</v>
      </c>
      <c r="E405" s="211" t="s">
        <v>727</v>
      </c>
      <c r="F405" s="212" t="s">
        <v>197</v>
      </c>
      <c r="G405" s="254"/>
      <c r="H405" s="255">
        <v>21655</v>
      </c>
      <c r="I405" s="256"/>
      <c r="J405" s="255">
        <v>21655</v>
      </c>
      <c r="K405" s="256"/>
      <c r="L405" s="255">
        <v>21655</v>
      </c>
      <c r="M405" s="256"/>
      <c r="N405" s="257">
        <v>21655</v>
      </c>
    </row>
    <row r="406" spans="1:14" ht="38.25" x14ac:dyDescent="0.25">
      <c r="A406" s="151"/>
      <c r="B406" s="190"/>
      <c r="C406" s="211" t="s">
        <v>735</v>
      </c>
      <c r="D406" s="211" t="s">
        <v>736</v>
      </c>
      <c r="E406" s="211" t="s">
        <v>737</v>
      </c>
      <c r="F406" s="212" t="s">
        <v>197</v>
      </c>
      <c r="G406" s="254"/>
      <c r="H406" s="255">
        <v>0</v>
      </c>
      <c r="I406" s="256"/>
      <c r="J406" s="255">
        <v>1732.16</v>
      </c>
      <c r="K406" s="256"/>
      <c r="L406" s="255">
        <v>1732.16</v>
      </c>
      <c r="M406" s="256"/>
      <c r="N406" s="257">
        <v>1750</v>
      </c>
    </row>
    <row r="407" spans="1:14" ht="25.5" x14ac:dyDescent="0.25">
      <c r="A407" s="151"/>
      <c r="B407" s="190"/>
      <c r="C407" s="211" t="s">
        <v>738</v>
      </c>
      <c r="D407" s="211" t="s">
        <v>723</v>
      </c>
      <c r="E407" s="211" t="s">
        <v>739</v>
      </c>
      <c r="F407" s="212" t="s">
        <v>197</v>
      </c>
      <c r="G407" s="254"/>
      <c r="H407" s="255">
        <v>28901.15</v>
      </c>
      <c r="I407" s="256"/>
      <c r="J407" s="255">
        <v>28901.15</v>
      </c>
      <c r="K407" s="256"/>
      <c r="L407" s="255">
        <v>58901.15</v>
      </c>
      <c r="M407" s="256"/>
      <c r="N407" s="257">
        <v>912398</v>
      </c>
    </row>
    <row r="408" spans="1:14" ht="25.5" x14ac:dyDescent="0.25">
      <c r="A408" s="151"/>
      <c r="B408" s="190"/>
      <c r="C408" s="211" t="s">
        <v>740</v>
      </c>
      <c r="D408" s="211" t="s">
        <v>741</v>
      </c>
      <c r="E408" s="211" t="s">
        <v>742</v>
      </c>
      <c r="F408" s="212" t="s">
        <v>197</v>
      </c>
      <c r="G408" s="254"/>
      <c r="H408" s="255">
        <v>0</v>
      </c>
      <c r="I408" s="256"/>
      <c r="J408" s="255">
        <v>0</v>
      </c>
      <c r="K408" s="256"/>
      <c r="L408" s="255">
        <v>11250</v>
      </c>
      <c r="M408" s="256"/>
      <c r="N408" s="257">
        <v>22500</v>
      </c>
    </row>
    <row r="409" spans="1:14" ht="38.25" x14ac:dyDescent="0.25">
      <c r="A409" s="151"/>
      <c r="B409" s="190"/>
      <c r="C409" s="211" t="s">
        <v>743</v>
      </c>
      <c r="D409" s="211" t="s">
        <v>723</v>
      </c>
      <c r="E409" s="211" t="s">
        <v>727</v>
      </c>
      <c r="F409" s="212" t="s">
        <v>197</v>
      </c>
      <c r="G409" s="254"/>
      <c r="H409" s="255">
        <v>0</v>
      </c>
      <c r="I409" s="256"/>
      <c r="J409" s="255">
        <v>0</v>
      </c>
      <c r="K409" s="256"/>
      <c r="L409" s="255">
        <v>0</v>
      </c>
      <c r="M409" s="256"/>
      <c r="N409" s="257">
        <v>35</v>
      </c>
    </row>
    <row r="410" spans="1:14" ht="51" x14ac:dyDescent="0.25">
      <c r="A410" s="151"/>
      <c r="B410" s="190"/>
      <c r="C410" s="211" t="s">
        <v>744</v>
      </c>
      <c r="D410" s="211" t="s">
        <v>723</v>
      </c>
      <c r="E410" s="211" t="s">
        <v>266</v>
      </c>
      <c r="F410" s="212" t="s">
        <v>197</v>
      </c>
      <c r="G410" s="254"/>
      <c r="H410" s="255">
        <v>0</v>
      </c>
      <c r="I410" s="256"/>
      <c r="J410" s="255">
        <v>0</v>
      </c>
      <c r="K410" s="256"/>
      <c r="L410" s="255">
        <v>0</v>
      </c>
      <c r="M410" s="256"/>
      <c r="N410" s="257">
        <v>342.61</v>
      </c>
    </row>
    <row r="411" spans="1:14" ht="38.25" x14ac:dyDescent="0.25">
      <c r="A411" s="151"/>
      <c r="B411" s="190"/>
      <c r="C411" s="211" t="s">
        <v>745</v>
      </c>
      <c r="D411" s="211" t="s">
        <v>723</v>
      </c>
      <c r="E411" s="211" t="s">
        <v>266</v>
      </c>
      <c r="F411" s="212" t="s">
        <v>197</v>
      </c>
      <c r="G411" s="254"/>
      <c r="H411" s="255">
        <v>512.4</v>
      </c>
      <c r="I411" s="256"/>
      <c r="J411" s="255">
        <v>512.4</v>
      </c>
      <c r="K411" s="256"/>
      <c r="L411" s="255">
        <v>5036.16</v>
      </c>
      <c r="M411" s="256"/>
      <c r="N411" s="257">
        <v>6000</v>
      </c>
    </row>
    <row r="412" spans="1:14" ht="38.25" x14ac:dyDescent="0.25">
      <c r="A412" s="151"/>
      <c r="B412" s="190"/>
      <c r="C412" s="211" t="s">
        <v>746</v>
      </c>
      <c r="D412" s="211" t="s">
        <v>723</v>
      </c>
      <c r="E412" s="211" t="s">
        <v>747</v>
      </c>
      <c r="F412" s="212" t="s">
        <v>197</v>
      </c>
      <c r="G412" s="254"/>
      <c r="H412" s="255">
        <v>81.5</v>
      </c>
      <c r="I412" s="256"/>
      <c r="J412" s="255">
        <v>8365.2999999999993</v>
      </c>
      <c r="K412" s="256"/>
      <c r="L412" s="255">
        <v>13684.84</v>
      </c>
      <c r="M412" s="256"/>
      <c r="N412" s="257">
        <v>19004.38</v>
      </c>
    </row>
    <row r="413" spans="1:14" ht="25.5" x14ac:dyDescent="0.25">
      <c r="A413" s="151"/>
      <c r="B413" s="190"/>
      <c r="C413" s="211" t="s">
        <v>748</v>
      </c>
      <c r="D413" s="211" t="s">
        <v>723</v>
      </c>
      <c r="E413" s="211" t="s">
        <v>266</v>
      </c>
      <c r="F413" s="212" t="s">
        <v>197</v>
      </c>
      <c r="G413" s="254"/>
      <c r="H413" s="255">
        <v>455.06</v>
      </c>
      <c r="I413" s="256"/>
      <c r="J413" s="255">
        <v>5945.06</v>
      </c>
      <c r="K413" s="256"/>
      <c r="L413" s="255">
        <v>43403.25</v>
      </c>
      <c r="M413" s="256"/>
      <c r="N413" s="257">
        <v>237441.7</v>
      </c>
    </row>
    <row r="414" spans="1:14" ht="38.25" x14ac:dyDescent="0.25">
      <c r="A414" s="151"/>
      <c r="B414" s="190"/>
      <c r="C414" s="211" t="s">
        <v>749</v>
      </c>
      <c r="D414" s="211" t="s">
        <v>723</v>
      </c>
      <c r="E414" s="211" t="s">
        <v>750</v>
      </c>
      <c r="F414" s="212" t="s">
        <v>197</v>
      </c>
      <c r="G414" s="254"/>
      <c r="H414" s="255">
        <v>0</v>
      </c>
      <c r="I414" s="256"/>
      <c r="J414" s="255">
        <v>7100</v>
      </c>
      <c r="K414" s="256"/>
      <c r="L414" s="255">
        <v>131178.74</v>
      </c>
      <c r="M414" s="256"/>
      <c r="N414" s="257">
        <v>808795.26</v>
      </c>
    </row>
    <row r="415" spans="1:14" ht="38.25" x14ac:dyDescent="0.25">
      <c r="A415" s="151"/>
      <c r="B415" s="190"/>
      <c r="C415" s="191" t="s">
        <v>751</v>
      </c>
      <c r="D415" s="191" t="s">
        <v>723</v>
      </c>
      <c r="E415" s="191" t="s">
        <v>752</v>
      </c>
      <c r="F415" s="195" t="s">
        <v>197</v>
      </c>
      <c r="G415" s="246"/>
      <c r="H415" s="250">
        <v>0</v>
      </c>
      <c r="I415" s="248"/>
      <c r="J415" s="250">
        <v>0</v>
      </c>
      <c r="K415" s="248"/>
      <c r="L415" s="250">
        <v>0</v>
      </c>
      <c r="M415" s="248"/>
      <c r="N415" s="251">
        <v>132701.12</v>
      </c>
    </row>
    <row r="416" spans="1:14" x14ac:dyDescent="0.25">
      <c r="A416" s="151" t="s">
        <v>86</v>
      </c>
      <c r="B416" s="150" t="s">
        <v>0</v>
      </c>
      <c r="C416" s="193"/>
      <c r="D416" s="193"/>
      <c r="E416" s="193"/>
      <c r="F416" s="245"/>
      <c r="G416" s="83"/>
      <c r="H416" s="85">
        <f>SUM(H417:H418)</f>
        <v>0</v>
      </c>
      <c r="I416" s="85"/>
      <c r="J416" s="85">
        <f>SUM(J417:J418)</f>
        <v>5000</v>
      </c>
      <c r="K416" s="85"/>
      <c r="L416" s="85">
        <f>SUM(L417:L418)</f>
        <v>15000</v>
      </c>
      <c r="M416" s="85">
        <v>5000</v>
      </c>
      <c r="N416" s="87">
        <f>SUM(N417:N418)</f>
        <v>30000</v>
      </c>
    </row>
    <row r="417" spans="1:14" ht="25.5" x14ac:dyDescent="0.25">
      <c r="A417" s="151"/>
      <c r="B417" s="190"/>
      <c r="C417" s="204" t="s">
        <v>753</v>
      </c>
      <c r="D417" s="204" t="s">
        <v>754</v>
      </c>
      <c r="E417" s="204" t="s">
        <v>755</v>
      </c>
      <c r="F417" s="206" t="s">
        <v>197</v>
      </c>
      <c r="G417" s="228"/>
      <c r="H417" s="235">
        <v>0</v>
      </c>
      <c r="I417" s="230"/>
      <c r="J417" s="235">
        <v>5000</v>
      </c>
      <c r="K417" s="230"/>
      <c r="L417" s="235">
        <v>5000</v>
      </c>
      <c r="M417" s="230"/>
      <c r="N417" s="236">
        <v>10000</v>
      </c>
    </row>
    <row r="418" spans="1:14" ht="38.25" x14ac:dyDescent="0.25">
      <c r="A418" s="151"/>
      <c r="B418" s="190"/>
      <c r="C418" s="191" t="s">
        <v>756</v>
      </c>
      <c r="D418" s="191" t="s">
        <v>754</v>
      </c>
      <c r="E418" s="191" t="s">
        <v>755</v>
      </c>
      <c r="F418" s="195" t="s">
        <v>197</v>
      </c>
      <c r="G418" s="227"/>
      <c r="H418" s="231">
        <v>0</v>
      </c>
      <c r="I418" s="229"/>
      <c r="J418" s="231">
        <v>0</v>
      </c>
      <c r="K418" s="229"/>
      <c r="L418" s="231">
        <v>10000</v>
      </c>
      <c r="M418" s="229"/>
      <c r="N418" s="233">
        <v>20000</v>
      </c>
    </row>
    <row r="419" spans="1:14" x14ac:dyDescent="0.25">
      <c r="A419" s="151" t="s">
        <v>87</v>
      </c>
      <c r="B419" s="150" t="s">
        <v>1</v>
      </c>
      <c r="C419" s="192"/>
      <c r="D419" s="192"/>
      <c r="E419" s="192"/>
      <c r="F419" s="243"/>
      <c r="G419" s="83"/>
      <c r="H419" s="85"/>
      <c r="I419" s="85"/>
      <c r="J419" s="85"/>
      <c r="K419" s="85"/>
      <c r="L419" s="85"/>
      <c r="M419" s="85"/>
      <c r="N419" s="87"/>
    </row>
    <row r="420" spans="1:14" x14ac:dyDescent="0.25">
      <c r="A420" s="151" t="s">
        <v>89</v>
      </c>
      <c r="B420" s="150" t="s">
        <v>88</v>
      </c>
      <c r="C420" s="203"/>
      <c r="D420" s="203"/>
      <c r="E420" s="203"/>
      <c r="F420" s="258"/>
      <c r="G420" s="170">
        <v>12250</v>
      </c>
      <c r="H420" s="171">
        <f>SUM(H421:H426)</f>
        <v>11303.54</v>
      </c>
      <c r="I420" s="171">
        <v>12250</v>
      </c>
      <c r="J420" s="171">
        <f>SUM(J421:J426)</f>
        <v>39280.089999999997</v>
      </c>
      <c r="K420" s="171">
        <v>90331.99</v>
      </c>
      <c r="L420" s="171">
        <f>SUM(L421:L426)</f>
        <v>61841.56</v>
      </c>
      <c r="M420" s="171">
        <v>142456.81</v>
      </c>
      <c r="N420" s="172">
        <f>SUM(N421:N426)</f>
        <v>70424.649999999994</v>
      </c>
    </row>
    <row r="421" spans="1:14" ht="25.5" x14ac:dyDescent="0.25">
      <c r="A421" s="151"/>
      <c r="B421" s="190"/>
      <c r="C421" s="204" t="s">
        <v>757</v>
      </c>
      <c r="D421" s="204" t="s">
        <v>758</v>
      </c>
      <c r="E421" s="204" t="s">
        <v>759</v>
      </c>
      <c r="F421" s="206" t="s">
        <v>197</v>
      </c>
      <c r="G421" s="260"/>
      <c r="H421" s="265">
        <v>0</v>
      </c>
      <c r="I421" s="262"/>
      <c r="J421" s="265">
        <v>0</v>
      </c>
      <c r="K421" s="262"/>
      <c r="L421" s="265">
        <v>0</v>
      </c>
      <c r="M421" s="262"/>
      <c r="N421" s="266">
        <v>22.43</v>
      </c>
    </row>
    <row r="422" spans="1:14" ht="51" x14ac:dyDescent="0.25">
      <c r="A422" s="151"/>
      <c r="B422" s="190"/>
      <c r="C422" s="211" t="s">
        <v>760</v>
      </c>
      <c r="D422" s="211" t="s">
        <v>758</v>
      </c>
      <c r="E422" s="211" t="s">
        <v>759</v>
      </c>
      <c r="F422" s="212" t="s">
        <v>197</v>
      </c>
      <c r="G422" s="267"/>
      <c r="H422" s="268">
        <v>11303.54</v>
      </c>
      <c r="I422" s="269"/>
      <c r="J422" s="268">
        <v>39280.089999999997</v>
      </c>
      <c r="K422" s="269"/>
      <c r="L422" s="268">
        <v>41841.56</v>
      </c>
      <c r="M422" s="269"/>
      <c r="N422" s="270">
        <v>44403.040000000001</v>
      </c>
    </row>
    <row r="423" spans="1:14" ht="38.25" x14ac:dyDescent="0.25">
      <c r="A423" s="151"/>
      <c r="B423" s="190"/>
      <c r="C423" s="211" t="s">
        <v>761</v>
      </c>
      <c r="D423" s="211" t="s">
        <v>758</v>
      </c>
      <c r="E423" s="211" t="s">
        <v>759</v>
      </c>
      <c r="F423" s="212" t="s">
        <v>197</v>
      </c>
      <c r="G423" s="267"/>
      <c r="H423" s="268">
        <v>0</v>
      </c>
      <c r="I423" s="269"/>
      <c r="J423" s="268">
        <v>0</v>
      </c>
      <c r="K423" s="269"/>
      <c r="L423" s="268">
        <v>0</v>
      </c>
      <c r="M423" s="269"/>
      <c r="N423" s="270">
        <v>4972.29</v>
      </c>
    </row>
    <row r="424" spans="1:14" ht="38.25" x14ac:dyDescent="0.25">
      <c r="A424" s="151"/>
      <c r="B424" s="190"/>
      <c r="C424" s="211" t="s">
        <v>762</v>
      </c>
      <c r="D424" s="211" t="s">
        <v>758</v>
      </c>
      <c r="E424" s="211" t="s">
        <v>759</v>
      </c>
      <c r="F424" s="212" t="s">
        <v>197</v>
      </c>
      <c r="G424" s="267"/>
      <c r="H424" s="268">
        <v>0</v>
      </c>
      <c r="I424" s="269"/>
      <c r="J424" s="268">
        <v>0</v>
      </c>
      <c r="K424" s="269"/>
      <c r="L424" s="268">
        <v>0</v>
      </c>
      <c r="M424" s="269"/>
      <c r="N424" s="270">
        <v>26.89</v>
      </c>
    </row>
    <row r="425" spans="1:14" ht="38.25" x14ac:dyDescent="0.25">
      <c r="A425" s="151"/>
      <c r="B425" s="190"/>
      <c r="C425" s="211" t="s">
        <v>763</v>
      </c>
      <c r="D425" s="211" t="s">
        <v>758</v>
      </c>
      <c r="E425" s="211" t="s">
        <v>759</v>
      </c>
      <c r="F425" s="212" t="s">
        <v>197</v>
      </c>
      <c r="G425" s="267"/>
      <c r="H425" s="268">
        <v>0</v>
      </c>
      <c r="I425" s="269"/>
      <c r="J425" s="268">
        <v>0</v>
      </c>
      <c r="K425" s="269"/>
      <c r="L425" s="268">
        <v>1000</v>
      </c>
      <c r="M425" s="269"/>
      <c r="N425" s="270">
        <v>2000</v>
      </c>
    </row>
    <row r="426" spans="1:14" ht="38.25" x14ac:dyDescent="0.25">
      <c r="A426" s="151"/>
      <c r="B426" s="190"/>
      <c r="C426" s="191" t="s">
        <v>764</v>
      </c>
      <c r="D426" s="191" t="s">
        <v>758</v>
      </c>
      <c r="E426" s="191" t="s">
        <v>759</v>
      </c>
      <c r="F426" s="195" t="s">
        <v>197</v>
      </c>
      <c r="G426" s="259"/>
      <c r="H426" s="263">
        <v>0</v>
      </c>
      <c r="I426" s="261"/>
      <c r="J426" s="263">
        <v>0</v>
      </c>
      <c r="K426" s="261"/>
      <c r="L426" s="263">
        <v>19000</v>
      </c>
      <c r="M426" s="261"/>
      <c r="N426" s="264">
        <v>19000</v>
      </c>
    </row>
    <row r="427" spans="1:14" x14ac:dyDescent="0.25">
      <c r="A427" s="154" t="s">
        <v>81</v>
      </c>
      <c r="B427" s="156" t="s">
        <v>126</v>
      </c>
      <c r="C427" s="192"/>
      <c r="D427" s="192"/>
      <c r="E427" s="192"/>
      <c r="F427" s="243"/>
      <c r="G427" s="75">
        <f>SUM(G391:G420)</f>
        <v>130683.42</v>
      </c>
      <c r="H427" s="76">
        <f>SUM(H420,H419,H416,H392,H391)</f>
        <v>66568.649999999994</v>
      </c>
      <c r="I427" s="76">
        <f>SUM(I391:I420)</f>
        <v>133254.22</v>
      </c>
      <c r="J427" s="76">
        <f>SUM(J420,J419,J416,J392,J391)</f>
        <v>242575.94999999998</v>
      </c>
      <c r="K427" s="76">
        <f>SUM(K391:K420)</f>
        <v>215960.01</v>
      </c>
      <c r="L427" s="76">
        <f>SUM(L420,L419,L416,L392,L391)</f>
        <v>528881.01</v>
      </c>
      <c r="M427" s="76">
        <f>SUM(M391:M420)</f>
        <v>387326.65</v>
      </c>
      <c r="N427" s="77">
        <f>SUM(N420,N419,N416,N392,N391)</f>
        <v>5082500.2300000004</v>
      </c>
    </row>
    <row r="428" spans="1:14" x14ac:dyDescent="0.25">
      <c r="A428" s="151" t="s">
        <v>92</v>
      </c>
      <c r="B428" s="150" t="s">
        <v>91</v>
      </c>
      <c r="C428" s="152"/>
      <c r="D428" s="152"/>
      <c r="E428" s="152"/>
      <c r="F428" s="165"/>
      <c r="G428" s="83"/>
      <c r="H428" s="85"/>
      <c r="I428" s="85"/>
      <c r="J428" s="85"/>
      <c r="K428" s="85"/>
      <c r="L428" s="85"/>
      <c r="M428" s="85"/>
      <c r="N428" s="87"/>
    </row>
    <row r="429" spans="1:14" x14ac:dyDescent="0.25">
      <c r="A429" s="151" t="s">
        <v>94</v>
      </c>
      <c r="B429" s="150" t="s">
        <v>93</v>
      </c>
      <c r="C429" s="152"/>
      <c r="D429" s="152"/>
      <c r="E429" s="152"/>
      <c r="F429" s="165"/>
      <c r="G429" s="83"/>
      <c r="H429" s="85"/>
      <c r="I429" s="85"/>
      <c r="J429" s="85"/>
      <c r="K429" s="85"/>
      <c r="L429" s="85"/>
      <c r="M429" s="85"/>
      <c r="N429" s="87"/>
    </row>
    <row r="430" spans="1:14" x14ac:dyDescent="0.25">
      <c r="A430" s="151" t="s">
        <v>96</v>
      </c>
      <c r="B430" s="150" t="s">
        <v>95</v>
      </c>
      <c r="C430" s="152"/>
      <c r="D430" s="152"/>
      <c r="E430" s="152"/>
      <c r="F430" s="165"/>
      <c r="G430" s="83"/>
      <c r="H430" s="85"/>
      <c r="I430" s="85"/>
      <c r="J430" s="85"/>
      <c r="K430" s="85"/>
      <c r="L430" s="85"/>
      <c r="M430" s="85"/>
      <c r="N430" s="87"/>
    </row>
    <row r="431" spans="1:14" x14ac:dyDescent="0.25">
      <c r="A431" s="151" t="s">
        <v>98</v>
      </c>
      <c r="B431" s="150" t="s">
        <v>97</v>
      </c>
      <c r="C431" s="152"/>
      <c r="D431" s="152"/>
      <c r="E431" s="152"/>
      <c r="F431" s="165"/>
      <c r="G431" s="83"/>
      <c r="H431" s="85"/>
      <c r="I431" s="85"/>
      <c r="J431" s="85"/>
      <c r="K431" s="85"/>
      <c r="L431" s="85"/>
      <c r="M431" s="85"/>
      <c r="N431" s="87"/>
    </row>
    <row r="432" spans="1:14" x14ac:dyDescent="0.25">
      <c r="A432" s="154" t="s">
        <v>90</v>
      </c>
      <c r="B432" s="156" t="s">
        <v>125</v>
      </c>
      <c r="C432" s="152"/>
      <c r="D432" s="152"/>
      <c r="E432" s="152"/>
      <c r="F432" s="165"/>
      <c r="G432" s="75">
        <f>SUM(G428:G431)</f>
        <v>0</v>
      </c>
      <c r="H432" s="173">
        <f>SUM(H431,H430,H429,H428)</f>
        <v>0</v>
      </c>
      <c r="I432" s="173">
        <f>SUM(I428:I431)</f>
        <v>0</v>
      </c>
      <c r="J432" s="173">
        <f>SUM(J431,J430,J429,J428)</f>
        <v>0</v>
      </c>
      <c r="K432" s="173">
        <f>SUM(K428:K431)</f>
        <v>0</v>
      </c>
      <c r="L432" s="173">
        <f>SUM(L431,L430,L429,L428)</f>
        <v>0</v>
      </c>
      <c r="M432" s="173">
        <f>SUM(M428:M431)</f>
        <v>0</v>
      </c>
      <c r="N432" s="174">
        <f>SUM(N431,N430,N429,N428)</f>
        <v>0</v>
      </c>
    </row>
    <row r="433" spans="1:14" x14ac:dyDescent="0.25">
      <c r="A433" s="151" t="s">
        <v>101</v>
      </c>
      <c r="B433" s="150" t="s">
        <v>100</v>
      </c>
      <c r="C433" s="152"/>
      <c r="D433" s="152"/>
      <c r="E433" s="152"/>
      <c r="F433" s="165"/>
      <c r="G433" s="83"/>
      <c r="H433" s="85"/>
      <c r="I433" s="85"/>
      <c r="J433" s="85"/>
      <c r="K433" s="85"/>
      <c r="L433" s="85"/>
      <c r="M433" s="85"/>
      <c r="N433" s="87"/>
    </row>
    <row r="434" spans="1:14" x14ac:dyDescent="0.25">
      <c r="A434" s="151" t="s">
        <v>103</v>
      </c>
      <c r="B434" s="150" t="s">
        <v>102</v>
      </c>
      <c r="C434" s="152"/>
      <c r="D434" s="152"/>
      <c r="E434" s="152"/>
      <c r="F434" s="165"/>
      <c r="G434" s="83"/>
      <c r="H434" s="85"/>
      <c r="I434" s="85"/>
      <c r="J434" s="85"/>
      <c r="K434" s="85"/>
      <c r="L434" s="85"/>
      <c r="M434" s="85"/>
      <c r="N434" s="87"/>
    </row>
    <row r="435" spans="1:14" x14ac:dyDescent="0.25">
      <c r="A435" s="151" t="s">
        <v>105</v>
      </c>
      <c r="B435" s="150" t="s">
        <v>104</v>
      </c>
      <c r="C435" s="203"/>
      <c r="D435" s="203"/>
      <c r="E435" s="203"/>
      <c r="F435" s="258"/>
      <c r="G435" s="83">
        <v>111715.75</v>
      </c>
      <c r="H435" s="85">
        <f>SUM(H436:H439)</f>
        <v>0</v>
      </c>
      <c r="I435" s="85">
        <v>117036.85</v>
      </c>
      <c r="J435" s="85">
        <f>SUM(J436:J439)</f>
        <v>5548.13</v>
      </c>
      <c r="K435" s="85">
        <v>234889.79</v>
      </c>
      <c r="L435" s="85">
        <f>SUM(L436:L439)</f>
        <v>5548.13</v>
      </c>
      <c r="M435" s="85">
        <v>360397.01</v>
      </c>
      <c r="N435" s="87">
        <f>SUM(N436:N439)</f>
        <v>74540</v>
      </c>
    </row>
    <row r="436" spans="1:14" ht="38.25" x14ac:dyDescent="0.25">
      <c r="A436" s="151"/>
      <c r="B436" s="190"/>
      <c r="C436" s="204" t="s">
        <v>765</v>
      </c>
      <c r="D436" s="204" t="s">
        <v>766</v>
      </c>
      <c r="E436" s="204" t="s">
        <v>767</v>
      </c>
      <c r="F436" s="206" t="s">
        <v>279</v>
      </c>
      <c r="G436" s="228"/>
      <c r="H436" s="235">
        <v>0</v>
      </c>
      <c r="I436" s="230"/>
      <c r="J436" s="235">
        <v>0</v>
      </c>
      <c r="K436" s="230"/>
      <c r="L436" s="235">
        <v>0</v>
      </c>
      <c r="M436" s="230"/>
      <c r="N436" s="236">
        <v>18532</v>
      </c>
    </row>
    <row r="437" spans="1:14" ht="51" x14ac:dyDescent="0.25">
      <c r="A437" s="151"/>
      <c r="B437" s="190"/>
      <c r="C437" s="211" t="s">
        <v>768</v>
      </c>
      <c r="D437" s="211" t="s">
        <v>766</v>
      </c>
      <c r="E437" s="211" t="s">
        <v>769</v>
      </c>
      <c r="F437" s="212" t="s">
        <v>279</v>
      </c>
      <c r="G437" s="237"/>
      <c r="H437" s="238">
        <v>0</v>
      </c>
      <c r="I437" s="239"/>
      <c r="J437" s="238">
        <v>5548.13</v>
      </c>
      <c r="K437" s="239"/>
      <c r="L437" s="238">
        <v>5548.13</v>
      </c>
      <c r="M437" s="239"/>
      <c r="N437" s="240">
        <v>25232</v>
      </c>
    </row>
    <row r="438" spans="1:14" ht="38.25" x14ac:dyDescent="0.25">
      <c r="A438" s="151"/>
      <c r="B438" s="190"/>
      <c r="C438" s="211" t="s">
        <v>770</v>
      </c>
      <c r="D438" s="211" t="s">
        <v>766</v>
      </c>
      <c r="E438" s="211" t="s">
        <v>769</v>
      </c>
      <c r="F438" s="212" t="s">
        <v>279</v>
      </c>
      <c r="G438" s="237"/>
      <c r="H438" s="238">
        <v>0</v>
      </c>
      <c r="I438" s="239"/>
      <c r="J438" s="238">
        <v>0</v>
      </c>
      <c r="K438" s="239"/>
      <c r="L438" s="238">
        <v>0</v>
      </c>
      <c r="M438" s="239"/>
      <c r="N438" s="240">
        <v>8955</v>
      </c>
    </row>
    <row r="439" spans="1:14" ht="38.25" x14ac:dyDescent="0.25">
      <c r="A439" s="151"/>
      <c r="B439" s="190"/>
      <c r="C439" s="191" t="s">
        <v>771</v>
      </c>
      <c r="D439" s="191" t="s">
        <v>766</v>
      </c>
      <c r="E439" s="191" t="s">
        <v>769</v>
      </c>
      <c r="F439" s="195" t="s">
        <v>279</v>
      </c>
      <c r="G439" s="227"/>
      <c r="H439" s="231">
        <v>0</v>
      </c>
      <c r="I439" s="229"/>
      <c r="J439" s="231">
        <v>0</v>
      </c>
      <c r="K439" s="229"/>
      <c r="L439" s="231">
        <v>0</v>
      </c>
      <c r="M439" s="229"/>
      <c r="N439" s="233">
        <v>21821</v>
      </c>
    </row>
    <row r="440" spans="1:14" x14ac:dyDescent="0.25">
      <c r="A440" s="151" t="s">
        <v>107</v>
      </c>
      <c r="B440" s="150" t="s">
        <v>106</v>
      </c>
      <c r="C440" s="192"/>
      <c r="D440" s="192"/>
      <c r="E440" s="192"/>
      <c r="F440" s="243"/>
      <c r="G440" s="83"/>
      <c r="H440" s="85"/>
      <c r="I440" s="85"/>
      <c r="J440" s="85"/>
      <c r="K440" s="85"/>
      <c r="L440" s="85"/>
      <c r="M440" s="85"/>
      <c r="N440" s="87"/>
    </row>
    <row r="441" spans="1:14" x14ac:dyDescent="0.25">
      <c r="A441" s="151" t="s">
        <v>109</v>
      </c>
      <c r="B441" s="150" t="s">
        <v>108</v>
      </c>
      <c r="C441" s="152"/>
      <c r="D441" s="152"/>
      <c r="E441" s="152"/>
      <c r="F441" s="165"/>
      <c r="G441" s="83"/>
      <c r="H441" s="85"/>
      <c r="I441" s="85"/>
      <c r="J441" s="85"/>
      <c r="K441" s="85"/>
      <c r="L441" s="85"/>
      <c r="M441" s="85"/>
      <c r="N441" s="87"/>
    </row>
    <row r="442" spans="1:14" x14ac:dyDescent="0.25">
      <c r="A442" s="154" t="s">
        <v>99</v>
      </c>
      <c r="B442" s="156" t="s">
        <v>124</v>
      </c>
      <c r="C442" s="152"/>
      <c r="D442" s="152"/>
      <c r="E442" s="152"/>
      <c r="F442" s="165"/>
      <c r="G442" s="175">
        <f>SUM(G433:G441)</f>
        <v>111715.75</v>
      </c>
      <c r="H442" s="173">
        <f>SUM(H441,H440,H435,H434,H433)</f>
        <v>0</v>
      </c>
      <c r="I442" s="173">
        <f>SUM(I433:I441)</f>
        <v>117036.85</v>
      </c>
      <c r="J442" s="173">
        <f>SUM(J441,J440,J435,J434,J433)</f>
        <v>5548.13</v>
      </c>
      <c r="K442" s="173">
        <f>SUM(K441,K440,K435,K434,K433)</f>
        <v>234889.79</v>
      </c>
      <c r="L442" s="173">
        <f>SUM(L441,L440,L435,L434,L433)</f>
        <v>5548.13</v>
      </c>
      <c r="M442" s="173">
        <f>SUM(M441,M440,M435,M434,M433)</f>
        <v>360397.01</v>
      </c>
      <c r="N442" s="174">
        <f>SUM(N441,N440,N435,N434,N433)</f>
        <v>74540</v>
      </c>
    </row>
    <row r="443" spans="1:14" x14ac:dyDescent="0.25">
      <c r="A443" s="151" t="s">
        <v>168</v>
      </c>
      <c r="B443" s="176" t="s">
        <v>175</v>
      </c>
      <c r="C443" s="177"/>
      <c r="D443" s="177"/>
      <c r="E443" s="177"/>
      <c r="F443" s="178"/>
      <c r="G443" s="83"/>
      <c r="H443" s="85"/>
      <c r="I443" s="85"/>
      <c r="J443" s="85"/>
      <c r="K443" s="85"/>
      <c r="L443" s="85"/>
      <c r="M443" s="85"/>
      <c r="N443" s="87"/>
    </row>
    <row r="444" spans="1:14" ht="30" x14ac:dyDescent="0.25">
      <c r="A444" s="154" t="s">
        <v>176</v>
      </c>
      <c r="B444" s="179" t="s">
        <v>128</v>
      </c>
      <c r="C444" s="177"/>
      <c r="D444" s="177"/>
      <c r="E444" s="177"/>
      <c r="F444" s="178"/>
      <c r="G444" s="180">
        <f t="shared" ref="G444:N444" si="8">G443</f>
        <v>0</v>
      </c>
      <c r="H444" s="181">
        <f t="shared" si="8"/>
        <v>0</v>
      </c>
      <c r="I444" s="181">
        <f t="shared" si="8"/>
        <v>0</v>
      </c>
      <c r="J444" s="181">
        <f t="shared" si="8"/>
        <v>0</v>
      </c>
      <c r="K444" s="181">
        <f t="shared" si="8"/>
        <v>0</v>
      </c>
      <c r="L444" s="181">
        <f t="shared" si="8"/>
        <v>0</v>
      </c>
      <c r="M444" s="181">
        <f t="shared" si="8"/>
        <v>0</v>
      </c>
      <c r="N444" s="182">
        <f t="shared" si="8"/>
        <v>0</v>
      </c>
    </row>
    <row r="445" spans="1:14" x14ac:dyDescent="0.25">
      <c r="A445" s="151" t="s">
        <v>112</v>
      </c>
      <c r="B445" s="150" t="s">
        <v>111</v>
      </c>
      <c r="C445" s="203"/>
      <c r="D445" s="203"/>
      <c r="E445" s="203"/>
      <c r="F445" s="258"/>
      <c r="G445" s="83">
        <v>32552.78</v>
      </c>
      <c r="H445" s="85">
        <f>SUM(H446:H452)</f>
        <v>148467.95000000001</v>
      </c>
      <c r="I445" s="85">
        <v>241124.57</v>
      </c>
      <c r="J445" s="85">
        <f>SUM(J446:J452)</f>
        <v>398221.88</v>
      </c>
      <c r="K445" s="85">
        <v>378264.06</v>
      </c>
      <c r="L445" s="85">
        <f>SUM(L446:L452)</f>
        <v>663694.17000000004</v>
      </c>
      <c r="M445" s="85">
        <v>585402.84</v>
      </c>
      <c r="N445" s="87">
        <f>SUM(N446:N452)</f>
        <v>950828.98</v>
      </c>
    </row>
    <row r="446" spans="1:14" ht="38.25" x14ac:dyDescent="0.25">
      <c r="A446" s="151"/>
      <c r="B446" s="190"/>
      <c r="C446" s="204" t="s">
        <v>772</v>
      </c>
      <c r="D446" s="204" t="s">
        <v>773</v>
      </c>
      <c r="E446" s="204" t="s">
        <v>774</v>
      </c>
      <c r="F446" s="206" t="s">
        <v>363</v>
      </c>
      <c r="G446" s="228"/>
      <c r="H446" s="235">
        <v>21377.18</v>
      </c>
      <c r="I446" s="230"/>
      <c r="J446" s="235">
        <v>45925.79</v>
      </c>
      <c r="K446" s="230"/>
      <c r="L446" s="235">
        <v>69100.45</v>
      </c>
      <c r="M446" s="230"/>
      <c r="N446" s="236">
        <v>100000</v>
      </c>
    </row>
    <row r="447" spans="1:14" ht="25.5" x14ac:dyDescent="0.25">
      <c r="A447" s="151"/>
      <c r="B447" s="190"/>
      <c r="C447" s="211" t="s">
        <v>775</v>
      </c>
      <c r="D447" s="211" t="s">
        <v>776</v>
      </c>
      <c r="E447" s="211" t="s">
        <v>777</v>
      </c>
      <c r="F447" s="212" t="s">
        <v>238</v>
      </c>
      <c r="G447" s="237"/>
      <c r="H447" s="238">
        <v>21189.5</v>
      </c>
      <c r="I447" s="239"/>
      <c r="J447" s="238">
        <v>21462.23</v>
      </c>
      <c r="K447" s="239"/>
      <c r="L447" s="238">
        <v>33261.120000000003</v>
      </c>
      <c r="M447" s="239"/>
      <c r="N447" s="240">
        <v>45060</v>
      </c>
    </row>
    <row r="448" spans="1:14" ht="38.25" x14ac:dyDescent="0.25">
      <c r="A448" s="151"/>
      <c r="B448" s="190"/>
      <c r="C448" s="211" t="s">
        <v>778</v>
      </c>
      <c r="D448" s="211" t="s">
        <v>779</v>
      </c>
      <c r="E448" s="211" t="s">
        <v>780</v>
      </c>
      <c r="F448" s="212" t="s">
        <v>363</v>
      </c>
      <c r="G448" s="237"/>
      <c r="H448" s="238">
        <v>43547.32</v>
      </c>
      <c r="I448" s="239"/>
      <c r="J448" s="238">
        <v>102436.47</v>
      </c>
      <c r="K448" s="239"/>
      <c r="L448" s="238">
        <v>144249.41</v>
      </c>
      <c r="M448" s="239"/>
      <c r="N448" s="240">
        <v>200000</v>
      </c>
    </row>
    <row r="449" spans="1:14" ht="38.25" x14ac:dyDescent="0.25">
      <c r="A449" s="151"/>
      <c r="B449" s="190"/>
      <c r="C449" s="211" t="s">
        <v>781</v>
      </c>
      <c r="D449" s="211" t="s">
        <v>782</v>
      </c>
      <c r="E449" s="211" t="s">
        <v>783</v>
      </c>
      <c r="F449" s="212" t="s">
        <v>238</v>
      </c>
      <c r="G449" s="237"/>
      <c r="H449" s="238">
        <v>0</v>
      </c>
      <c r="I449" s="239"/>
      <c r="J449" s="238">
        <v>0</v>
      </c>
      <c r="K449" s="239"/>
      <c r="L449" s="238">
        <v>2000</v>
      </c>
      <c r="M449" s="239"/>
      <c r="N449" s="240">
        <v>4000</v>
      </c>
    </row>
    <row r="450" spans="1:14" ht="38.25" x14ac:dyDescent="0.25">
      <c r="A450" s="151"/>
      <c r="B450" s="190"/>
      <c r="C450" s="211" t="s">
        <v>784</v>
      </c>
      <c r="D450" s="211" t="s">
        <v>785</v>
      </c>
      <c r="E450" s="211" t="s">
        <v>786</v>
      </c>
      <c r="F450" s="212" t="s">
        <v>238</v>
      </c>
      <c r="G450" s="237"/>
      <c r="H450" s="238">
        <v>7333.31</v>
      </c>
      <c r="I450" s="239"/>
      <c r="J450" s="238">
        <v>10962.72</v>
      </c>
      <c r="K450" s="239"/>
      <c r="L450" s="238">
        <v>30481.360000000001</v>
      </c>
      <c r="M450" s="239"/>
      <c r="N450" s="240">
        <v>50000</v>
      </c>
    </row>
    <row r="451" spans="1:14" ht="51" x14ac:dyDescent="0.25">
      <c r="A451" s="151"/>
      <c r="B451" s="190"/>
      <c r="C451" s="211" t="s">
        <v>787</v>
      </c>
      <c r="D451" s="211" t="s">
        <v>788</v>
      </c>
      <c r="E451" s="211" t="s">
        <v>789</v>
      </c>
      <c r="F451" s="212" t="s">
        <v>238</v>
      </c>
      <c r="G451" s="237"/>
      <c r="H451" s="238">
        <v>55020.639999999999</v>
      </c>
      <c r="I451" s="239"/>
      <c r="J451" s="238">
        <v>217434.67</v>
      </c>
      <c r="K451" s="239"/>
      <c r="L451" s="238">
        <v>384101.83</v>
      </c>
      <c r="M451" s="239"/>
      <c r="N451" s="240">
        <v>550768.98</v>
      </c>
    </row>
    <row r="452" spans="1:14" ht="38.25" x14ac:dyDescent="0.25">
      <c r="A452" s="151"/>
      <c r="B452" s="190"/>
      <c r="C452" s="191" t="s">
        <v>790</v>
      </c>
      <c r="D452" s="191" t="s">
        <v>791</v>
      </c>
      <c r="E452" s="191" t="s">
        <v>792</v>
      </c>
      <c r="F452" s="195" t="s">
        <v>238</v>
      </c>
      <c r="G452" s="227"/>
      <c r="H452" s="231">
        <v>0</v>
      </c>
      <c r="I452" s="229"/>
      <c r="J452" s="231">
        <v>0</v>
      </c>
      <c r="K452" s="229"/>
      <c r="L452" s="231">
        <v>500</v>
      </c>
      <c r="M452" s="229"/>
      <c r="N452" s="233">
        <v>1000</v>
      </c>
    </row>
    <row r="453" spans="1:14" x14ac:dyDescent="0.25">
      <c r="A453" s="151" t="s">
        <v>114</v>
      </c>
      <c r="B453" s="150" t="s">
        <v>113</v>
      </c>
      <c r="C453" s="193"/>
      <c r="D453" s="193"/>
      <c r="E453" s="193"/>
      <c r="F453" s="245"/>
      <c r="G453" s="83">
        <v>1169.58</v>
      </c>
      <c r="H453" s="85">
        <f>SUM(H454:H457)</f>
        <v>11938.029999999999</v>
      </c>
      <c r="I453" s="85">
        <v>2537.16</v>
      </c>
      <c r="J453" s="85">
        <f>SUM(J454:J457)</f>
        <v>23147.43</v>
      </c>
      <c r="K453" s="85">
        <v>3772.74</v>
      </c>
      <c r="L453" s="85">
        <f>SUM(L454:L457)</f>
        <v>139693.68</v>
      </c>
      <c r="M453" s="85">
        <v>4334.55</v>
      </c>
      <c r="N453" s="87">
        <f>SUM(N454:N457)</f>
        <v>256239.91999999998</v>
      </c>
    </row>
    <row r="454" spans="1:14" ht="25.5" x14ac:dyDescent="0.25">
      <c r="A454" s="151"/>
      <c r="B454" s="190"/>
      <c r="C454" s="204" t="s">
        <v>793</v>
      </c>
      <c r="D454" s="204" t="s">
        <v>794</v>
      </c>
      <c r="E454" s="204" t="s">
        <v>795</v>
      </c>
      <c r="F454" s="206" t="s">
        <v>238</v>
      </c>
      <c r="G454" s="228"/>
      <c r="H454" s="235">
        <v>0</v>
      </c>
      <c r="I454" s="230"/>
      <c r="J454" s="235">
        <v>0</v>
      </c>
      <c r="K454" s="230"/>
      <c r="L454" s="235">
        <v>28054.92</v>
      </c>
      <c r="M454" s="230"/>
      <c r="N454" s="236">
        <v>56109.84</v>
      </c>
    </row>
    <row r="455" spans="1:14" ht="38.25" x14ac:dyDescent="0.25">
      <c r="A455" s="151"/>
      <c r="B455" s="190"/>
      <c r="C455" s="211" t="s">
        <v>796</v>
      </c>
      <c r="D455" s="211" t="s">
        <v>797</v>
      </c>
      <c r="E455" s="211" t="s">
        <v>798</v>
      </c>
      <c r="F455" s="212" t="s">
        <v>238</v>
      </c>
      <c r="G455" s="237"/>
      <c r="H455" s="238">
        <v>8764.3799999999992</v>
      </c>
      <c r="I455" s="239"/>
      <c r="J455" s="238">
        <v>16689.259999999998</v>
      </c>
      <c r="K455" s="239"/>
      <c r="L455" s="238">
        <v>20644.86</v>
      </c>
      <c r="M455" s="239"/>
      <c r="N455" s="240">
        <v>24600.46</v>
      </c>
    </row>
    <row r="456" spans="1:14" ht="38.25" x14ac:dyDescent="0.25">
      <c r="A456" s="151"/>
      <c r="B456" s="190"/>
      <c r="C456" s="211" t="s">
        <v>799</v>
      </c>
      <c r="D456" s="211" t="s">
        <v>797</v>
      </c>
      <c r="E456" s="211" t="s">
        <v>798</v>
      </c>
      <c r="F456" s="212" t="s">
        <v>238</v>
      </c>
      <c r="G456" s="237"/>
      <c r="H456" s="238">
        <v>0</v>
      </c>
      <c r="I456" s="239"/>
      <c r="J456" s="238">
        <v>0</v>
      </c>
      <c r="K456" s="239"/>
      <c r="L456" s="238">
        <v>15000</v>
      </c>
      <c r="M456" s="239"/>
      <c r="N456" s="240">
        <v>30000</v>
      </c>
    </row>
    <row r="457" spans="1:14" ht="38.25" x14ac:dyDescent="0.25">
      <c r="A457" s="151"/>
      <c r="B457" s="190"/>
      <c r="C457" s="191" t="s">
        <v>800</v>
      </c>
      <c r="D457" s="191" t="s">
        <v>797</v>
      </c>
      <c r="E457" s="191" t="s">
        <v>798</v>
      </c>
      <c r="F457" s="195" t="s">
        <v>238</v>
      </c>
      <c r="G457" s="227"/>
      <c r="H457" s="231">
        <v>3173.65</v>
      </c>
      <c r="I457" s="229"/>
      <c r="J457" s="231">
        <v>6458.17</v>
      </c>
      <c r="K457" s="229"/>
      <c r="L457" s="231">
        <v>75993.899999999994</v>
      </c>
      <c r="M457" s="229"/>
      <c r="N457" s="233">
        <v>145529.62</v>
      </c>
    </row>
    <row r="458" spans="1:14" x14ac:dyDescent="0.25">
      <c r="A458" s="154" t="s">
        <v>110</v>
      </c>
      <c r="B458" s="156" t="s">
        <v>123</v>
      </c>
      <c r="C458" s="192"/>
      <c r="D458" s="192"/>
      <c r="E458" s="192"/>
      <c r="F458" s="243"/>
      <c r="G458" s="183">
        <f t="shared" ref="G458:N458" si="9">+G445+G453</f>
        <v>33722.36</v>
      </c>
      <c r="H458" s="184">
        <f t="shared" si="9"/>
        <v>160405.98000000001</v>
      </c>
      <c r="I458" s="184">
        <f t="shared" si="9"/>
        <v>243661.73</v>
      </c>
      <c r="J458" s="184">
        <f t="shared" si="9"/>
        <v>421369.31</v>
      </c>
      <c r="K458" s="184">
        <f t="shared" si="9"/>
        <v>382036.8</v>
      </c>
      <c r="L458" s="184">
        <f t="shared" si="9"/>
        <v>803387.85000000009</v>
      </c>
      <c r="M458" s="184">
        <f t="shared" si="9"/>
        <v>589737.39</v>
      </c>
      <c r="N458" s="185">
        <f t="shared" si="9"/>
        <v>1207068.8999999999</v>
      </c>
    </row>
    <row r="459" spans="1:14" ht="17.25" x14ac:dyDescent="0.25">
      <c r="A459" s="186" t="s">
        <v>137</v>
      </c>
      <c r="B459" s="51" t="s">
        <v>144</v>
      </c>
      <c r="C459" s="143"/>
      <c r="D459" s="143"/>
      <c r="E459" s="143"/>
      <c r="F459" s="144"/>
      <c r="G459" s="187"/>
      <c r="H459" s="188">
        <v>0</v>
      </c>
      <c r="I459" s="188"/>
      <c r="J459" s="188">
        <v>0</v>
      </c>
      <c r="K459" s="188"/>
      <c r="L459" s="188">
        <v>0</v>
      </c>
      <c r="M459" s="188"/>
      <c r="N459" s="189">
        <v>0</v>
      </c>
    </row>
    <row r="460" spans="1:14" x14ac:dyDescent="0.25">
      <c r="A460" s="4" t="s">
        <v>132</v>
      </c>
      <c r="B460" s="3"/>
      <c r="C460" s="145"/>
      <c r="D460" s="145"/>
      <c r="E460" s="145"/>
      <c r="F460" s="145"/>
      <c r="G460" s="135">
        <f t="shared" ref="G460:N460" si="10">+G459+G458+G444+G442+G432+G427+G390</f>
        <v>1366193.34</v>
      </c>
      <c r="H460" s="136">
        <f t="shared" si="10"/>
        <v>1379489.33</v>
      </c>
      <c r="I460" s="136">
        <f t="shared" si="10"/>
        <v>3115438.99</v>
      </c>
      <c r="J460" s="136">
        <f t="shared" si="10"/>
        <v>3328430.02</v>
      </c>
      <c r="K460" s="136">
        <f t="shared" si="10"/>
        <v>4261651.82</v>
      </c>
      <c r="L460" s="136">
        <f t="shared" si="10"/>
        <v>5689139.0899999999</v>
      </c>
      <c r="M460" s="136">
        <f t="shared" si="10"/>
        <v>6246690.0699999994</v>
      </c>
      <c r="N460" s="137">
        <f t="shared" si="10"/>
        <v>12910608.220000003</v>
      </c>
    </row>
    <row r="461" spans="1:14" x14ac:dyDescent="0.25">
      <c r="A461" s="4" t="s">
        <v>174</v>
      </c>
      <c r="B461" s="3"/>
      <c r="C461" s="142"/>
      <c r="D461" s="142"/>
      <c r="E461" s="142"/>
      <c r="F461" s="142"/>
      <c r="G461" s="16"/>
      <c r="H461" s="100">
        <v>0</v>
      </c>
      <c r="I461" s="17"/>
      <c r="J461" s="100">
        <v>0</v>
      </c>
      <c r="K461" s="17"/>
      <c r="L461" s="100">
        <v>0</v>
      </c>
      <c r="M461" s="17"/>
      <c r="N461" s="102">
        <v>3408795</v>
      </c>
    </row>
    <row r="462" spans="1:14" x14ac:dyDescent="0.25">
      <c r="A462" s="31"/>
      <c r="B462" s="56"/>
      <c r="C462" s="56"/>
      <c r="D462" s="56"/>
      <c r="E462" s="56"/>
      <c r="F462" s="56"/>
      <c r="G462" s="57"/>
      <c r="H462" s="57"/>
      <c r="I462" s="57"/>
      <c r="J462" s="57"/>
      <c r="K462" s="57"/>
      <c r="L462" s="57"/>
      <c r="M462" s="57"/>
      <c r="N462" s="58"/>
    </row>
    <row r="463" spans="1:14" x14ac:dyDescent="0.25">
      <c r="A463" s="59"/>
      <c r="B463" s="60" t="s">
        <v>129</v>
      </c>
      <c r="C463" s="146"/>
      <c r="D463" s="146"/>
      <c r="E463" s="146"/>
      <c r="F463" s="146"/>
      <c r="G463" s="136">
        <f t="shared" ref="G463:N463" si="11">+G150-G460</f>
        <v>1850836.89</v>
      </c>
      <c r="H463" s="136">
        <f t="shared" si="11"/>
        <v>1359590.29</v>
      </c>
      <c r="I463" s="136">
        <f t="shared" si="11"/>
        <v>1918531.42</v>
      </c>
      <c r="J463" s="136">
        <f t="shared" si="11"/>
        <v>615527.81999999983</v>
      </c>
      <c r="K463" s="136">
        <f t="shared" si="11"/>
        <v>1709604.4299999997</v>
      </c>
      <c r="L463" s="136">
        <f t="shared" si="11"/>
        <v>1541007.330000001</v>
      </c>
      <c r="M463" s="136">
        <f t="shared" si="11"/>
        <v>1418637.9500000011</v>
      </c>
      <c r="N463" s="137">
        <f t="shared" si="11"/>
        <v>722786.63999999873</v>
      </c>
    </row>
    <row r="464" spans="1:14" s="37" customFormat="1" x14ac:dyDescent="0.2">
      <c r="A464" s="59"/>
      <c r="B464" s="60" t="s">
        <v>163</v>
      </c>
      <c r="C464" s="147"/>
      <c r="D464" s="147"/>
      <c r="E464" s="147"/>
      <c r="F464" s="147"/>
      <c r="G464" s="18"/>
      <c r="H464" s="140">
        <f>+H151-H461</f>
        <v>0</v>
      </c>
      <c r="I464" s="19"/>
      <c r="J464" s="140">
        <f>+J151-J461</f>
        <v>0</v>
      </c>
      <c r="K464" s="19"/>
      <c r="L464" s="140">
        <f>+L151-L461</f>
        <v>0</v>
      </c>
      <c r="M464" s="19"/>
      <c r="N464" s="138">
        <f>+N151-N461</f>
        <v>0</v>
      </c>
    </row>
    <row r="465" spans="1:14" s="37" customFormat="1" x14ac:dyDescent="0.25">
      <c r="A465" s="61"/>
      <c r="B465" s="60" t="s">
        <v>134</v>
      </c>
      <c r="C465" s="146"/>
      <c r="D465" s="146"/>
      <c r="E465" s="146"/>
      <c r="F465" s="146"/>
      <c r="G465" s="136">
        <v>0</v>
      </c>
      <c r="H465" s="136">
        <f>IF(H463&lt;0,-H463,0)</f>
        <v>0</v>
      </c>
      <c r="I465" s="136">
        <v>0</v>
      </c>
      <c r="J465" s="136">
        <f>IF(J463&lt;0,-J463,0)</f>
        <v>0</v>
      </c>
      <c r="K465" s="136">
        <v>0</v>
      </c>
      <c r="L465" s="136">
        <f>IF(L463&lt;0,-L463,0)</f>
        <v>0</v>
      </c>
      <c r="M465" s="136">
        <v>0</v>
      </c>
      <c r="N465" s="139">
        <f>IF(N463&lt;0,-N463,0)</f>
        <v>0</v>
      </c>
    </row>
    <row r="466" spans="1:14" s="20" customFormat="1" ht="21" customHeight="1" x14ac:dyDescent="0.2">
      <c r="A466" s="2" t="s">
        <v>149</v>
      </c>
      <c r="B466" s="2"/>
      <c r="C466" s="2"/>
      <c r="D466" s="2"/>
      <c r="E466" s="2"/>
      <c r="F466" s="2"/>
      <c r="G466" s="2"/>
      <c r="H466" s="2"/>
      <c r="I466" s="2"/>
      <c r="J466" s="2"/>
      <c r="K466" s="2"/>
      <c r="L466" s="2"/>
      <c r="M466" s="2"/>
      <c r="N466" s="2"/>
    </row>
    <row r="467" spans="1:14" s="20" customFormat="1" ht="21" customHeight="1" x14ac:dyDescent="0.2">
      <c r="A467" s="1" t="s">
        <v>151</v>
      </c>
      <c r="B467" s="1"/>
      <c r="C467" s="1"/>
      <c r="D467" s="1"/>
      <c r="E467" s="1"/>
      <c r="F467" s="1"/>
      <c r="G467" s="1"/>
      <c r="H467" s="1"/>
      <c r="I467" s="1"/>
      <c r="J467" s="1"/>
      <c r="K467" s="1"/>
      <c r="L467" s="1"/>
      <c r="M467" s="1"/>
      <c r="N467" s="1"/>
    </row>
    <row r="468" spans="1:14" s="20" customFormat="1" ht="21" customHeight="1" x14ac:dyDescent="0.2">
      <c r="A468" s="14" t="s">
        <v>167</v>
      </c>
      <c r="B468" s="14"/>
      <c r="C468" s="14"/>
      <c r="D468" s="14"/>
      <c r="E468" s="14"/>
      <c r="F468" s="14"/>
      <c r="G468" s="14"/>
      <c r="H468" s="14"/>
      <c r="I468" s="14"/>
      <c r="J468" s="14"/>
      <c r="K468" s="14"/>
      <c r="L468" s="14"/>
      <c r="M468" s="14"/>
      <c r="N468" s="14"/>
    </row>
  </sheetData>
  <sheetProtection password="D3C7" sheet="1" objects="1" scenarios="1"/>
  <mergeCells count="39">
    <mergeCell ref="A7:N7"/>
    <mergeCell ref="B1:N2"/>
    <mergeCell ref="A3:N3"/>
    <mergeCell ref="A4:N4"/>
    <mergeCell ref="A5:N5"/>
    <mergeCell ref="A6:N6"/>
    <mergeCell ref="A150:B150"/>
    <mergeCell ref="A8:N8"/>
    <mergeCell ref="A9:N9"/>
    <mergeCell ref="A11:A13"/>
    <mergeCell ref="B11:B13"/>
    <mergeCell ref="C11:C13"/>
    <mergeCell ref="D11:D13"/>
    <mergeCell ref="E11:E13"/>
    <mergeCell ref="F11:F13"/>
    <mergeCell ref="G11:N11"/>
    <mergeCell ref="G12:H12"/>
    <mergeCell ref="I12:J12"/>
    <mergeCell ref="K12:L12"/>
    <mergeCell ref="M12:N12"/>
    <mergeCell ref="A148:B148"/>
    <mergeCell ref="A149:B149"/>
    <mergeCell ref="E153:E155"/>
    <mergeCell ref="A151:B151"/>
    <mergeCell ref="A153:A155"/>
    <mergeCell ref="B153:B155"/>
    <mergeCell ref="C153:C155"/>
    <mergeCell ref="D153:D155"/>
    <mergeCell ref="F153:F155"/>
    <mergeCell ref="G153:N153"/>
    <mergeCell ref="G154:H154"/>
    <mergeCell ref="I154:J154"/>
    <mergeCell ref="K154:L154"/>
    <mergeCell ref="M154:N154"/>
    <mergeCell ref="A460:B460"/>
    <mergeCell ref="A461:B461"/>
    <mergeCell ref="A466:N466"/>
    <mergeCell ref="A467:N467"/>
    <mergeCell ref="A468:N468"/>
  </mergeCells>
  <pageMargins left="0.31496062992126" right="0.118110236220472" top="0.15748031496063" bottom="0" header="0" footer="0"/>
  <pageSetup paperSize="9" scale="10" fitToHeight="2"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Modello Piano flussi cassa</vt:lpstr>
      <vt:lpstr>ModelloPianoFlussiCassa_PEG</vt:lpstr>
      <vt:lpstr>'Modello Piano flussi cassa'!Area_stampa</vt:lpstr>
      <vt:lpstr>ModelloPianoFlussiCassa_PEG!Area_stampa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Comune di Torino</dc:creator>
  <cp:keywords/>
  <dc:description/>
  <cp:lastModifiedBy>Ragioneria01</cp:lastModifiedBy>
  <cp:lastPrinted>2025-01-31T15:01:04Z</cp:lastPrinted>
  <dcterms:created xsi:type="dcterms:W3CDTF">2015-02-26T11:29:02Z</dcterms:created>
  <dcterms:modified xsi:type="dcterms:W3CDTF">2026-07-01T13:57:33Z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